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IO 01 - Dopravní řešení a..." sheetId="2" r:id="rId2"/>
    <sheet name="IO 02 - Opěrné zdi a scho..." sheetId="3" r:id="rId3"/>
    <sheet name="IO 03 - Dešťová kanalizac..." sheetId="4" r:id="rId4"/>
    <sheet name="IO 04 - Veřejné osvětlení..." sheetId="5" r:id="rId5"/>
    <sheet name="IO 06 - Optická síť Etapa II" sheetId="6" r:id="rId6"/>
    <sheet name="SO 01-06 - Drobná archite..." sheetId="7" r:id="rId7"/>
    <sheet name="SO 01-07 - Drobná archite..." sheetId="8" r:id="rId8"/>
    <sheet name="SO 02 - Sadové úpravy Eta..." sheetId="9" r:id="rId9"/>
    <sheet name="SO 03 - Mobiliář Etapa II" sheetId="10" r:id="rId10"/>
    <sheet name="SO 04 - Demolice Etapa II" sheetId="11" r:id="rId11"/>
    <sheet name="SO 05 - Bezbariérové přís..." sheetId="12" r:id="rId12"/>
    <sheet name="VON - Vedlejší a ostatní ..." sheetId="13" r:id="rId13"/>
    <sheet name="SO 01-03 - Obklad fasád" sheetId="14" r:id="rId14"/>
  </sheets>
  <definedNames>
    <definedName name="_xlnm.Print_Area" localSheetId="0">'Rekapitulace stavby'!$D$4:$AO$76,'Rekapitulace stavby'!$C$82:$AQ$108</definedName>
    <definedName name="_xlnm.Print_Titles" localSheetId="0">'Rekapitulace stavby'!$92:$92</definedName>
    <definedName name="_xlnm._FilterDatabase" localSheetId="1" hidden="1">'IO 01 - Dopravní řešení a...'!$C$126:$K$287</definedName>
    <definedName name="_xlnm.Print_Area" localSheetId="1">'IO 01 - Dopravní řešení a...'!$C$4:$J$76,'IO 01 - Dopravní řešení a...'!$C$82:$J$108,'IO 01 - Dopravní řešení a...'!$C$114:$J$287</definedName>
    <definedName name="_xlnm.Print_Titles" localSheetId="1">'IO 01 - Dopravní řešení a...'!$126:$126</definedName>
    <definedName name="_xlnm._FilterDatabase" localSheetId="2" hidden="1">'IO 02 - Opěrné zdi a scho...'!$C$126:$K$459</definedName>
    <definedName name="_xlnm.Print_Area" localSheetId="2">'IO 02 - Opěrné zdi a scho...'!$C$4:$J$76,'IO 02 - Opěrné zdi a scho...'!$C$82:$J$108,'IO 02 - Opěrné zdi a scho...'!$C$114:$J$459</definedName>
    <definedName name="_xlnm.Print_Titles" localSheetId="2">'IO 02 - Opěrné zdi a scho...'!$126:$126</definedName>
    <definedName name="_xlnm._FilterDatabase" localSheetId="3" hidden="1">'IO 03 - Dešťová kanalizac...'!$C$126:$K$264</definedName>
    <definedName name="_xlnm.Print_Area" localSheetId="3">'IO 03 - Dešťová kanalizac...'!$C$4:$J$76,'IO 03 - Dešťová kanalizac...'!$C$82:$J$108,'IO 03 - Dešťová kanalizac...'!$C$114:$J$264</definedName>
    <definedName name="_xlnm.Print_Titles" localSheetId="3">'IO 03 - Dešťová kanalizac...'!$126:$126</definedName>
    <definedName name="_xlnm._FilterDatabase" localSheetId="4" hidden="1">'IO 04 - Veřejné osvětlení...'!$C$116:$K$181</definedName>
    <definedName name="_xlnm.Print_Area" localSheetId="4">'IO 04 - Veřejné osvětlení...'!$C$4:$J$76,'IO 04 - Veřejné osvětlení...'!$C$82:$J$98,'IO 04 - Veřejné osvětlení...'!$C$104:$J$181</definedName>
    <definedName name="_xlnm.Print_Titles" localSheetId="4">'IO 04 - Veřejné osvětlení...'!$116:$116</definedName>
    <definedName name="_xlnm._FilterDatabase" localSheetId="5" hidden="1">'IO 06 - Optická síť Etapa II'!$C$121:$K$213</definedName>
    <definedName name="_xlnm.Print_Area" localSheetId="5">'IO 06 - Optická síť Etapa II'!$C$4:$J$76,'IO 06 - Optická síť Etapa II'!$C$82:$J$103,'IO 06 - Optická síť Etapa II'!$C$109:$J$213</definedName>
    <definedName name="_xlnm.Print_Titles" localSheetId="5">'IO 06 - Optická síť Etapa II'!$121:$121</definedName>
    <definedName name="_xlnm._FilterDatabase" localSheetId="6" hidden="1">'SO 01-06 - Drobná archite...'!$C$123:$K$183</definedName>
    <definedName name="_xlnm.Print_Area" localSheetId="6">'SO 01-06 - Drobná archite...'!$C$4:$J$76,'SO 01-06 - Drobná archite...'!$C$82:$J$105,'SO 01-06 - Drobná archite...'!$C$111:$J$183</definedName>
    <definedName name="_xlnm.Print_Titles" localSheetId="6">'SO 01-06 - Drobná archite...'!$123:$123</definedName>
    <definedName name="_xlnm._FilterDatabase" localSheetId="7" hidden="1">'SO 01-07 - Drobná archite...'!$C$123:$K$181</definedName>
    <definedName name="_xlnm.Print_Area" localSheetId="7">'SO 01-07 - Drobná archite...'!$C$4:$J$76,'SO 01-07 - Drobná archite...'!$C$82:$J$105,'SO 01-07 - Drobná archite...'!$C$111:$J$181</definedName>
    <definedName name="_xlnm.Print_Titles" localSheetId="7">'SO 01-07 - Drobná archite...'!$123:$123</definedName>
    <definedName name="_xlnm._FilterDatabase" localSheetId="8" hidden="1">'SO 02 - Sadové úpravy Eta...'!$C$118:$K$149</definedName>
    <definedName name="_xlnm.Print_Area" localSheetId="8">'SO 02 - Sadové úpravy Eta...'!$C$4:$J$76,'SO 02 - Sadové úpravy Eta...'!$C$82:$J$100,'SO 02 - Sadové úpravy Eta...'!$C$106:$J$149</definedName>
    <definedName name="_xlnm.Print_Titles" localSheetId="8">'SO 02 - Sadové úpravy Eta...'!$118:$118</definedName>
    <definedName name="_xlnm._FilterDatabase" localSheetId="9" hidden="1">'SO 03 - Mobiliář Etapa II'!$C$117:$K$123</definedName>
    <definedName name="_xlnm.Print_Area" localSheetId="9">'SO 03 - Mobiliář Etapa II'!$C$4:$J$76,'SO 03 - Mobiliář Etapa II'!$C$82:$J$99,'SO 03 - Mobiliář Etapa II'!$C$105:$J$123</definedName>
    <definedName name="_xlnm.Print_Titles" localSheetId="9">'SO 03 - Mobiliář Etapa II'!$117:$117</definedName>
    <definedName name="_xlnm._FilterDatabase" localSheetId="10" hidden="1">'SO 04 - Demolice Etapa II'!$C$120:$K$181</definedName>
    <definedName name="_xlnm.Print_Area" localSheetId="10">'SO 04 - Demolice Etapa II'!$C$4:$J$76,'SO 04 - Demolice Etapa II'!$C$82:$J$102,'SO 04 - Demolice Etapa II'!$C$108:$J$181</definedName>
    <definedName name="_xlnm.Print_Titles" localSheetId="10">'SO 04 - Demolice Etapa II'!$120:$120</definedName>
    <definedName name="_xlnm._FilterDatabase" localSheetId="11" hidden="1">'SO 05 - Bezbariérové přís...'!$C$123:$K$234</definedName>
    <definedName name="_xlnm.Print_Area" localSheetId="11">'SO 05 - Bezbariérové přís...'!$C$4:$J$76,'SO 05 - Bezbariérové přís...'!$C$82:$J$105,'SO 05 - Bezbariérové přís...'!$C$111:$J$234</definedName>
    <definedName name="_xlnm.Print_Titles" localSheetId="11">'SO 05 - Bezbariérové přís...'!$123:$123</definedName>
    <definedName name="_xlnm._FilterDatabase" localSheetId="12" hidden="1">'VON - Vedlejší a ostatní ...'!$C$119:$K$140</definedName>
    <definedName name="_xlnm.Print_Area" localSheetId="12">'VON - Vedlejší a ostatní ...'!$C$4:$J$76,'VON - Vedlejší a ostatní ...'!$C$82:$J$101,'VON - Vedlejší a ostatní ...'!$C$107:$J$140</definedName>
    <definedName name="_xlnm.Print_Titles" localSheetId="12">'VON - Vedlejší a ostatní ...'!$119:$119</definedName>
    <definedName name="_xlnm._FilterDatabase" localSheetId="13" hidden="1">'SO 01-03 - Obklad fasád'!$C$123:$K$166</definedName>
    <definedName name="_xlnm.Print_Area" localSheetId="13">'SO 01-03 - Obklad fasád'!$C$4:$J$76,'SO 01-03 - Obklad fasád'!$C$82:$J$105,'SO 01-03 - Obklad fasád'!$C$111:$J$166</definedName>
    <definedName name="_xlnm.Print_Titles" localSheetId="13">'SO 01-03 - Obklad fasád'!$123:$123</definedName>
  </definedNames>
  <calcPr/>
</workbook>
</file>

<file path=xl/calcChain.xml><?xml version="1.0" encoding="utf-8"?>
<calcChain xmlns="http://schemas.openxmlformats.org/spreadsheetml/2006/main">
  <c i="14" l="1" r="J37"/>
  <c r="J36"/>
  <c i="1" r="AY107"/>
  <c i="14" r="J35"/>
  <c i="1" r="AX107"/>
  <c i="14" r="BI166"/>
  <c r="BH166"/>
  <c r="BG166"/>
  <c r="BF166"/>
  <c r="T166"/>
  <c r="R166"/>
  <c r="P166"/>
  <c r="BI165"/>
  <c r="BH165"/>
  <c r="BG165"/>
  <c r="BF165"/>
  <c r="T165"/>
  <c r="R165"/>
  <c r="P165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T133"/>
  <c r="R134"/>
  <c r="R133"/>
  <c r="P134"/>
  <c r="P133"/>
  <c r="BI130"/>
  <c r="BH130"/>
  <c r="BG130"/>
  <c r="BF130"/>
  <c r="T130"/>
  <c r="T129"/>
  <c r="R130"/>
  <c r="R129"/>
  <c r="P130"/>
  <c r="P129"/>
  <c r="BI127"/>
  <c r="BH127"/>
  <c r="BG127"/>
  <c r="BF127"/>
  <c r="T127"/>
  <c r="T126"/>
  <c r="R127"/>
  <c r="R126"/>
  <c r="P127"/>
  <c r="P126"/>
  <c r="P125"/>
  <c r="J121"/>
  <c r="J120"/>
  <c r="F120"/>
  <c r="F118"/>
  <c r="E116"/>
  <c r="J92"/>
  <c r="J91"/>
  <c r="F91"/>
  <c r="F89"/>
  <c r="E87"/>
  <c r="J18"/>
  <c r="E18"/>
  <c r="F121"/>
  <c r="J17"/>
  <c r="J12"/>
  <c r="J118"/>
  <c r="E7"/>
  <c r="E114"/>
  <c i="13" r="J37"/>
  <c r="J36"/>
  <c i="1" r="AY106"/>
  <c i="13" r="J35"/>
  <c i="1" r="AX106"/>
  <c i="13"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92"/>
  <c r="J17"/>
  <c r="J12"/>
  <c r="J114"/>
  <c r="E7"/>
  <c r="E110"/>
  <c i="12" r="J37"/>
  <c r="J36"/>
  <c i="1" r="AY105"/>
  <c i="12" r="J35"/>
  <c i="1" r="AX105"/>
  <c i="12" r="BI234"/>
  <c r="BH234"/>
  <c r="BG234"/>
  <c r="BF234"/>
  <c r="T234"/>
  <c r="R234"/>
  <c r="P234"/>
  <c r="BI228"/>
  <c r="BH228"/>
  <c r="BG228"/>
  <c r="BF228"/>
  <c r="T228"/>
  <c r="R228"/>
  <c r="P228"/>
  <c r="BI222"/>
  <c r="BH222"/>
  <c r="BG222"/>
  <c r="BF222"/>
  <c r="T222"/>
  <c r="R222"/>
  <c r="P222"/>
  <c r="BI212"/>
  <c r="BH212"/>
  <c r="BG212"/>
  <c r="BF212"/>
  <c r="T212"/>
  <c r="R212"/>
  <c r="P212"/>
  <c r="BI206"/>
  <c r="BH206"/>
  <c r="BG206"/>
  <c r="BF206"/>
  <c r="T206"/>
  <c r="R206"/>
  <c r="P206"/>
  <c r="BI200"/>
  <c r="BH200"/>
  <c r="BG200"/>
  <c r="BF200"/>
  <c r="T200"/>
  <c r="R200"/>
  <c r="P200"/>
  <c r="BI194"/>
  <c r="BH194"/>
  <c r="BG194"/>
  <c r="BF194"/>
  <c r="T194"/>
  <c r="R194"/>
  <c r="P194"/>
  <c r="BI193"/>
  <c r="BH193"/>
  <c r="BG193"/>
  <c r="BF193"/>
  <c r="T193"/>
  <c r="R193"/>
  <c r="P193"/>
  <c r="BI189"/>
  <c r="BH189"/>
  <c r="BG189"/>
  <c r="BF189"/>
  <c r="T189"/>
  <c r="R189"/>
  <c r="P189"/>
  <c r="BI188"/>
  <c r="BH188"/>
  <c r="BG188"/>
  <c r="BF188"/>
  <c r="T188"/>
  <c r="R188"/>
  <c r="P188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1"/>
  <c r="BH151"/>
  <c r="BG151"/>
  <c r="BF151"/>
  <c r="T151"/>
  <c r="R151"/>
  <c r="P151"/>
  <c r="BI147"/>
  <c r="BH147"/>
  <c r="BG147"/>
  <c r="BF147"/>
  <c r="T147"/>
  <c r="R147"/>
  <c r="P147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118"/>
  <c r="E7"/>
  <c r="E85"/>
  <c i="11" r="J37"/>
  <c r="J36"/>
  <c i="1" r="AY104"/>
  <c i="11" r="J35"/>
  <c i="1" r="AX104"/>
  <c i="11"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66"/>
  <c r="BH166"/>
  <c r="BG166"/>
  <c r="BF166"/>
  <c r="T166"/>
  <c r="R166"/>
  <c r="P166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T150"/>
  <c r="R151"/>
  <c r="R150"/>
  <c r="P151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92"/>
  <c r="J17"/>
  <c r="J12"/>
  <c r="J115"/>
  <c r="E7"/>
  <c r="E111"/>
  <c i="10" r="J37"/>
  <c r="J36"/>
  <c i="1" r="AY103"/>
  <c i="10" r="J35"/>
  <c i="1" r="AX103"/>
  <c i="10"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J115"/>
  <c r="J114"/>
  <c r="F114"/>
  <c r="F112"/>
  <c r="E110"/>
  <c r="J92"/>
  <c r="J91"/>
  <c r="F91"/>
  <c r="F89"/>
  <c r="E87"/>
  <c r="J18"/>
  <c r="E18"/>
  <c r="F92"/>
  <c r="J17"/>
  <c r="J12"/>
  <c r="J89"/>
  <c r="E7"/>
  <c r="E85"/>
  <c i="9" r="J37"/>
  <c r="J36"/>
  <c i="1" r="AY102"/>
  <c i="9" r="J35"/>
  <c i="1" r="AX102"/>
  <c i="9" r="BI149"/>
  <c r="BH149"/>
  <c r="BG149"/>
  <c r="BF149"/>
  <c r="T149"/>
  <c r="T148"/>
  <c r="R149"/>
  <c r="R148"/>
  <c r="P149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J116"/>
  <c r="J115"/>
  <c r="F115"/>
  <c r="F113"/>
  <c r="E111"/>
  <c r="J92"/>
  <c r="J91"/>
  <c r="F91"/>
  <c r="F89"/>
  <c r="E87"/>
  <c r="J18"/>
  <c r="E18"/>
  <c r="F116"/>
  <c r="J17"/>
  <c r="J12"/>
  <c r="J113"/>
  <c r="E7"/>
  <c r="E109"/>
  <c i="8" r="J37"/>
  <c r="J36"/>
  <c i="1" r="AY101"/>
  <c i="8" r="J35"/>
  <c i="1" r="AX101"/>
  <c i="8"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2"/>
  <c r="BH152"/>
  <c r="BG152"/>
  <c r="BF152"/>
  <c r="T152"/>
  <c r="T151"/>
  <c r="R152"/>
  <c r="R151"/>
  <c r="P152"/>
  <c r="P151"/>
  <c r="BI148"/>
  <c r="BH148"/>
  <c r="BG148"/>
  <c r="BF148"/>
  <c r="T148"/>
  <c r="T147"/>
  <c r="R148"/>
  <c r="R147"/>
  <c r="P148"/>
  <c r="P147"/>
  <c r="BI144"/>
  <c r="BH144"/>
  <c r="BG144"/>
  <c r="BF144"/>
  <c r="T144"/>
  <c r="R144"/>
  <c r="P144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89"/>
  <c r="E7"/>
  <c r="E114"/>
  <c i="7" r="J37"/>
  <c r="J36"/>
  <c i="1" r="AY100"/>
  <c i="7" r="J35"/>
  <c i="1" r="AX100"/>
  <c i="7"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0"/>
  <c r="BH170"/>
  <c r="BG170"/>
  <c r="BF170"/>
  <c r="T170"/>
  <c r="R170"/>
  <c r="P170"/>
  <c r="BI167"/>
  <c r="BH167"/>
  <c r="BG167"/>
  <c r="BF167"/>
  <c r="T167"/>
  <c r="R167"/>
  <c r="P167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7"/>
  <c r="BH157"/>
  <c r="BG157"/>
  <c r="BF157"/>
  <c r="T157"/>
  <c r="R157"/>
  <c r="P157"/>
  <c r="BI154"/>
  <c r="BH154"/>
  <c r="BG154"/>
  <c r="BF154"/>
  <c r="T154"/>
  <c r="T153"/>
  <c r="R154"/>
  <c r="R153"/>
  <c r="P154"/>
  <c r="P153"/>
  <c r="BI150"/>
  <c r="BH150"/>
  <c r="BG150"/>
  <c r="BF150"/>
  <c r="T150"/>
  <c r="T149"/>
  <c r="R150"/>
  <c r="R149"/>
  <c r="P150"/>
  <c r="P149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38"/>
  <c r="BH138"/>
  <c r="BG138"/>
  <c r="BF138"/>
  <c r="T138"/>
  <c r="R138"/>
  <c r="P138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118"/>
  <c r="E7"/>
  <c r="E114"/>
  <c i="6" r="J125"/>
  <c r="J124"/>
  <c r="J37"/>
  <c r="J36"/>
  <c i="1" r="AY99"/>
  <c i="6" r="J35"/>
  <c i="1" r="AX99"/>
  <c i="6" r="BI210"/>
  <c r="BH210"/>
  <c r="BG210"/>
  <c r="BF210"/>
  <c r="T210"/>
  <c r="R210"/>
  <c r="P210"/>
  <c r="BI206"/>
  <c r="BH206"/>
  <c r="BG206"/>
  <c r="BF206"/>
  <c r="T206"/>
  <c r="R206"/>
  <c r="P206"/>
  <c r="BI202"/>
  <c r="BH202"/>
  <c r="BG202"/>
  <c r="BF202"/>
  <c r="T202"/>
  <c r="R202"/>
  <c r="P202"/>
  <c r="BI201"/>
  <c r="BH201"/>
  <c r="BG201"/>
  <c r="BF201"/>
  <c r="T201"/>
  <c r="R201"/>
  <c r="P201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R186"/>
  <c r="P186"/>
  <c r="BI185"/>
  <c r="BH185"/>
  <c r="BG185"/>
  <c r="BF185"/>
  <c r="T185"/>
  <c r="R185"/>
  <c r="P185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6"/>
  <c r="BH156"/>
  <c r="BG156"/>
  <c r="BF156"/>
  <c r="T156"/>
  <c r="R156"/>
  <c r="P156"/>
  <c r="BI152"/>
  <c r="BH152"/>
  <c r="BG152"/>
  <c r="BF152"/>
  <c r="T152"/>
  <c r="R152"/>
  <c r="P152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J99"/>
  <c r="J98"/>
  <c r="J119"/>
  <c r="J118"/>
  <c r="F118"/>
  <c r="F116"/>
  <c r="E114"/>
  <c r="J92"/>
  <c r="J91"/>
  <c r="F91"/>
  <c r="F89"/>
  <c r="E87"/>
  <c r="J18"/>
  <c r="E18"/>
  <c r="F92"/>
  <c r="J17"/>
  <c r="J12"/>
  <c r="J116"/>
  <c r="E7"/>
  <c r="E85"/>
  <c i="5" r="J37"/>
  <c r="J36"/>
  <c i="1" r="AY98"/>
  <c i="5" r="J35"/>
  <c i="1" r="AX98"/>
  <c i="5"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111"/>
  <c r="E7"/>
  <c r="E107"/>
  <c i="4" r="J37"/>
  <c r="J36"/>
  <c i="1" r="AY97"/>
  <c i="4" r="J35"/>
  <c i="1" r="AX97"/>
  <c i="4" r="BI263"/>
  <c r="BH263"/>
  <c r="BG263"/>
  <c r="BF263"/>
  <c r="T263"/>
  <c r="R263"/>
  <c r="P263"/>
  <c r="BI262"/>
  <c r="BH262"/>
  <c r="BG262"/>
  <c r="BF262"/>
  <c r="T262"/>
  <c r="R262"/>
  <c r="P262"/>
  <c r="BI260"/>
  <c r="BH260"/>
  <c r="BG260"/>
  <c r="BF260"/>
  <c r="T260"/>
  <c r="R260"/>
  <c r="P260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2"/>
  <c r="BH252"/>
  <c r="BG252"/>
  <c r="BF252"/>
  <c r="T252"/>
  <c r="T251"/>
  <c r="R252"/>
  <c r="R251"/>
  <c r="P252"/>
  <c r="P251"/>
  <c r="BI249"/>
  <c r="BH249"/>
  <c r="BG249"/>
  <c r="BF249"/>
  <c r="T249"/>
  <c r="T248"/>
  <c r="R249"/>
  <c r="R248"/>
  <c r="P249"/>
  <c r="P248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8"/>
  <c r="BH238"/>
  <c r="BG238"/>
  <c r="BF238"/>
  <c r="T238"/>
  <c r="R238"/>
  <c r="P238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89"/>
  <c r="BH189"/>
  <c r="BG189"/>
  <c r="BF189"/>
  <c r="T189"/>
  <c r="T188"/>
  <c r="R189"/>
  <c r="R188"/>
  <c r="P189"/>
  <c r="P188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3"/>
  <c r="BH133"/>
  <c r="BG133"/>
  <c r="BF133"/>
  <c r="T133"/>
  <c r="R133"/>
  <c r="P133"/>
  <c r="BI130"/>
  <c r="BH130"/>
  <c r="BG130"/>
  <c r="BF130"/>
  <c r="T130"/>
  <c r="R130"/>
  <c r="P130"/>
  <c r="J124"/>
  <c r="J123"/>
  <c r="F123"/>
  <c r="F121"/>
  <c r="E119"/>
  <c r="J92"/>
  <c r="J91"/>
  <c r="F91"/>
  <c r="F89"/>
  <c r="E87"/>
  <c r="J18"/>
  <c r="E18"/>
  <c r="F124"/>
  <c r="J17"/>
  <c r="J12"/>
  <c r="J121"/>
  <c r="E7"/>
  <c r="E117"/>
  <c i="3" r="J37"/>
  <c r="J36"/>
  <c i="1" r="AY96"/>
  <c i="3" r="J35"/>
  <c i="1" r="AX96"/>
  <c i="3" r="BI459"/>
  <c r="BH459"/>
  <c r="BG459"/>
  <c r="BF459"/>
  <c r="T459"/>
  <c r="R459"/>
  <c r="P459"/>
  <c r="BI457"/>
  <c r="BH457"/>
  <c r="BG457"/>
  <c r="BF457"/>
  <c r="T457"/>
  <c r="R457"/>
  <c r="P457"/>
  <c r="BI450"/>
  <c r="BH450"/>
  <c r="BG450"/>
  <c r="BF450"/>
  <c r="T450"/>
  <c r="R450"/>
  <c r="P450"/>
  <c r="BI447"/>
  <c r="BH447"/>
  <c r="BG447"/>
  <c r="BF447"/>
  <c r="T447"/>
  <c r="R447"/>
  <c r="P447"/>
  <c r="BI437"/>
  <c r="BH437"/>
  <c r="BG437"/>
  <c r="BF437"/>
  <c r="T437"/>
  <c r="R437"/>
  <c r="P437"/>
  <c r="BI427"/>
  <c r="BH427"/>
  <c r="BG427"/>
  <c r="BF427"/>
  <c r="T427"/>
  <c r="R427"/>
  <c r="P427"/>
  <c r="BI415"/>
  <c r="BH415"/>
  <c r="BG415"/>
  <c r="BF415"/>
  <c r="T415"/>
  <c r="R415"/>
  <c r="P415"/>
  <c r="BI403"/>
  <c r="BH403"/>
  <c r="BG403"/>
  <c r="BF403"/>
  <c r="T403"/>
  <c r="R403"/>
  <c r="P403"/>
  <c r="BI391"/>
  <c r="BH391"/>
  <c r="BG391"/>
  <c r="BF391"/>
  <c r="T391"/>
  <c r="R391"/>
  <c r="P391"/>
  <c r="BI379"/>
  <c r="BH379"/>
  <c r="BG379"/>
  <c r="BF379"/>
  <c r="T379"/>
  <c r="R379"/>
  <c r="P379"/>
  <c r="BI377"/>
  <c r="BH377"/>
  <c r="BG377"/>
  <c r="BF377"/>
  <c r="T377"/>
  <c r="T376"/>
  <c r="R377"/>
  <c r="R376"/>
  <c r="P377"/>
  <c r="P376"/>
  <c r="BI358"/>
  <c r="BH358"/>
  <c r="BG358"/>
  <c r="BF358"/>
  <c r="T358"/>
  <c r="T357"/>
  <c r="R358"/>
  <c r="R357"/>
  <c r="P358"/>
  <c r="P357"/>
  <c r="BI355"/>
  <c r="BH355"/>
  <c r="BG355"/>
  <c r="BF355"/>
  <c r="T355"/>
  <c r="T354"/>
  <c r="R355"/>
  <c r="R354"/>
  <c r="P355"/>
  <c r="P354"/>
  <c r="BI352"/>
  <c r="BH352"/>
  <c r="BG352"/>
  <c r="BF352"/>
  <c r="T352"/>
  <c r="R352"/>
  <c r="P352"/>
  <c r="BI350"/>
  <c r="BH350"/>
  <c r="BG350"/>
  <c r="BF350"/>
  <c r="T350"/>
  <c r="R350"/>
  <c r="P350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3"/>
  <c r="BH333"/>
  <c r="BG333"/>
  <c r="BF333"/>
  <c r="T333"/>
  <c r="R333"/>
  <c r="P333"/>
  <c r="BI314"/>
  <c r="BH314"/>
  <c r="BG314"/>
  <c r="BF314"/>
  <c r="T314"/>
  <c r="R314"/>
  <c r="P314"/>
  <c r="BI312"/>
  <c r="BH312"/>
  <c r="BG312"/>
  <c r="BF312"/>
  <c r="T312"/>
  <c r="R312"/>
  <c r="P312"/>
  <c r="BI255"/>
  <c r="BH255"/>
  <c r="BG255"/>
  <c r="BF255"/>
  <c r="T255"/>
  <c r="R255"/>
  <c r="P255"/>
  <c r="BI198"/>
  <c r="BH198"/>
  <c r="BG198"/>
  <c r="BF198"/>
  <c r="T198"/>
  <c r="R198"/>
  <c r="P198"/>
  <c r="BI195"/>
  <c r="BH195"/>
  <c r="BG195"/>
  <c r="BF195"/>
  <c r="T195"/>
  <c r="R195"/>
  <c r="P195"/>
  <c r="BI189"/>
  <c r="BH189"/>
  <c r="BG189"/>
  <c r="BF189"/>
  <c r="T189"/>
  <c r="R189"/>
  <c r="P189"/>
  <c r="BI187"/>
  <c r="BH187"/>
  <c r="BG187"/>
  <c r="BF187"/>
  <c r="T187"/>
  <c r="R187"/>
  <c r="P187"/>
  <c r="BI183"/>
  <c r="BH183"/>
  <c r="BG183"/>
  <c r="BF183"/>
  <c r="T183"/>
  <c r="R183"/>
  <c r="P183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49"/>
  <c r="BH149"/>
  <c r="BG149"/>
  <c r="BF149"/>
  <c r="T149"/>
  <c r="R149"/>
  <c r="P149"/>
  <c r="BI130"/>
  <c r="BH130"/>
  <c r="BG130"/>
  <c r="BF130"/>
  <c r="T130"/>
  <c r="R130"/>
  <c r="P130"/>
  <c r="J124"/>
  <c r="J123"/>
  <c r="F123"/>
  <c r="F121"/>
  <c r="E119"/>
  <c r="J92"/>
  <c r="J91"/>
  <c r="F91"/>
  <c r="F89"/>
  <c r="E87"/>
  <c r="J18"/>
  <c r="E18"/>
  <c r="F92"/>
  <c r="J17"/>
  <c r="J12"/>
  <c r="J121"/>
  <c r="E7"/>
  <c r="E117"/>
  <c i="2" r="J285"/>
  <c r="J37"/>
  <c r="J36"/>
  <c i="1" r="AY95"/>
  <c i="2" r="J35"/>
  <c i="1" r="AX95"/>
  <c i="2" r="BI287"/>
  <c r="BH287"/>
  <c r="BG287"/>
  <c r="BF287"/>
  <c r="T287"/>
  <c r="T286"/>
  <c r="R287"/>
  <c r="R286"/>
  <c r="P287"/>
  <c r="P286"/>
  <c r="J106"/>
  <c r="BI282"/>
  <c r="BH282"/>
  <c r="BG282"/>
  <c r="BF282"/>
  <c r="T282"/>
  <c r="R282"/>
  <c r="P282"/>
  <c r="BI280"/>
  <c r="BH280"/>
  <c r="BG280"/>
  <c r="BF280"/>
  <c r="T280"/>
  <c r="R280"/>
  <c r="P280"/>
  <c r="BI276"/>
  <c r="BH276"/>
  <c r="BG276"/>
  <c r="BF276"/>
  <c r="T276"/>
  <c r="T275"/>
  <c r="R276"/>
  <c r="R275"/>
  <c r="P276"/>
  <c r="P275"/>
  <c r="BI273"/>
  <c r="BH273"/>
  <c r="BG273"/>
  <c r="BF273"/>
  <c r="T273"/>
  <c r="R273"/>
  <c r="P273"/>
  <c r="BI271"/>
  <c r="BH271"/>
  <c r="BG271"/>
  <c r="BF271"/>
  <c r="T271"/>
  <c r="R271"/>
  <c r="P271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3"/>
  <c r="BH233"/>
  <c r="BG233"/>
  <c r="BF233"/>
  <c r="T233"/>
  <c r="R233"/>
  <c r="P233"/>
  <c r="BI230"/>
  <c r="BH230"/>
  <c r="BG230"/>
  <c r="BF230"/>
  <c r="T230"/>
  <c r="R230"/>
  <c r="P230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17"/>
  <c r="BH217"/>
  <c r="BG217"/>
  <c r="BF217"/>
  <c r="T217"/>
  <c r="R217"/>
  <c r="P217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199"/>
  <c r="BH199"/>
  <c r="BG199"/>
  <c r="BF199"/>
  <c r="T199"/>
  <c r="R199"/>
  <c r="P199"/>
  <c r="BI197"/>
  <c r="BH197"/>
  <c r="BG197"/>
  <c r="BF197"/>
  <c r="T197"/>
  <c r="R197"/>
  <c r="P197"/>
  <c r="BI191"/>
  <c r="BH191"/>
  <c r="BG191"/>
  <c r="BF191"/>
  <c r="T191"/>
  <c r="R191"/>
  <c r="P191"/>
  <c r="BI185"/>
  <c r="BH185"/>
  <c r="BG185"/>
  <c r="BF185"/>
  <c r="T185"/>
  <c r="R185"/>
  <c r="P185"/>
  <c r="BI183"/>
  <c r="BH183"/>
  <c r="BG183"/>
  <c r="BF183"/>
  <c r="T183"/>
  <c r="R183"/>
  <c r="P183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0"/>
  <c r="BH130"/>
  <c r="BG130"/>
  <c r="BF130"/>
  <c r="T130"/>
  <c r="R130"/>
  <c r="P130"/>
  <c r="J124"/>
  <c r="J123"/>
  <c r="F123"/>
  <c r="F121"/>
  <c r="E119"/>
  <c r="J92"/>
  <c r="J91"/>
  <c r="F91"/>
  <c r="F89"/>
  <c r="E87"/>
  <c r="J18"/>
  <c r="E18"/>
  <c r="F124"/>
  <c r="J17"/>
  <c r="J12"/>
  <c r="J89"/>
  <c r="E7"/>
  <c r="E117"/>
  <c i="1" r="L90"/>
  <c r="AM90"/>
  <c r="AM89"/>
  <c r="L89"/>
  <c r="AM87"/>
  <c r="L87"/>
  <c r="L85"/>
  <c r="L84"/>
  <c i="2" r="BK287"/>
  <c r="BK148"/>
  <c r="J244"/>
  <c r="J183"/>
  <c r="J154"/>
  <c r="J265"/>
  <c r="BK249"/>
  <c r="BK205"/>
  <c r="J160"/>
  <c r="BK271"/>
  <c r="BK247"/>
  <c r="BK233"/>
  <c r="BK207"/>
  <c r="BK261"/>
  <c r="BK229"/>
  <c r="BK197"/>
  <c r="BK276"/>
  <c r="J191"/>
  <c r="J280"/>
  <c r="J197"/>
  <c r="BK158"/>
  <c r="J259"/>
  <c r="J236"/>
  <c i="3" r="J358"/>
  <c r="BK164"/>
  <c r="BK333"/>
  <c r="BK447"/>
  <c r="J379"/>
  <c r="J450"/>
  <c r="J161"/>
  <c r="BK427"/>
  <c r="BK198"/>
  <c r="BK403"/>
  <c r="J157"/>
  <c r="BK355"/>
  <c r="J195"/>
  <c r="BK457"/>
  <c r="J457"/>
  <c i="4" r="J194"/>
  <c r="J174"/>
  <c r="BK262"/>
  <c r="J231"/>
  <c r="BK203"/>
  <c r="BK194"/>
  <c r="BK133"/>
  <c r="BK232"/>
  <c r="BK217"/>
  <c r="J179"/>
  <c r="J232"/>
  <c r="BK216"/>
  <c r="J189"/>
  <c r="BK151"/>
  <c r="J252"/>
  <c r="BK211"/>
  <c r="BK234"/>
  <c r="J220"/>
  <c r="J177"/>
  <c r="BK249"/>
  <c r="BK215"/>
  <c r="BK164"/>
  <c r="J139"/>
  <c r="BK241"/>
  <c r="J225"/>
  <c r="BK200"/>
  <c r="J151"/>
  <c i="5" r="BK171"/>
  <c r="J159"/>
  <c r="BK144"/>
  <c r="J177"/>
  <c r="J165"/>
  <c r="BK142"/>
  <c r="BK126"/>
  <c r="J154"/>
  <c r="J132"/>
  <c r="BK181"/>
  <c r="J149"/>
  <c r="BK130"/>
  <c r="J120"/>
  <c r="J124"/>
  <c r="BK168"/>
  <c r="J158"/>
  <c r="BK139"/>
  <c r="J174"/>
  <c r="BK153"/>
  <c r="BK132"/>
  <c r="J173"/>
  <c r="J150"/>
  <c r="J131"/>
  <c i="6" r="J156"/>
  <c r="J186"/>
  <c r="J169"/>
  <c r="J206"/>
  <c i="7" r="J127"/>
  <c r="BK161"/>
  <c i="8" r="BK127"/>
  <c r="BK156"/>
  <c r="J163"/>
  <c r="BK144"/>
  <c r="BK158"/>
  <c r="BK181"/>
  <c i="9" r="BK146"/>
  <c r="J127"/>
  <c r="J130"/>
  <c r="BK147"/>
  <c r="J144"/>
  <c r="BK135"/>
  <c r="J138"/>
  <c i="10" r="BK123"/>
  <c i="11" r="J133"/>
  <c r="J149"/>
  <c r="J173"/>
  <c r="BK154"/>
  <c r="J155"/>
  <c r="J176"/>
  <c r="J162"/>
  <c r="BK133"/>
  <c i="12" r="J188"/>
  <c r="BK194"/>
  <c r="J132"/>
  <c r="BK184"/>
  <c r="BK127"/>
  <c r="J151"/>
  <c r="J127"/>
  <c i="13" r="J129"/>
  <c r="J128"/>
  <c r="BK128"/>
  <c r="J125"/>
  <c i="14" r="BK161"/>
  <c r="BK148"/>
  <c r="BK166"/>
  <c r="BK153"/>
  <c r="BK142"/>
  <c r="J134"/>
  <c i="2" r="BK236"/>
  <c r="J168"/>
  <c r="BK138"/>
  <c r="J240"/>
  <c r="BK173"/>
  <c r="BK150"/>
  <c r="J273"/>
  <c r="BK238"/>
  <c r="BK191"/>
  <c r="BK156"/>
  <c r="BK280"/>
  <c r="J249"/>
  <c r="J234"/>
  <c r="J276"/>
  <c r="J255"/>
  <c r="J217"/>
  <c r="J165"/>
  <c r="BK257"/>
  <c r="BK162"/>
  <c r="BK234"/>
  <c r="BK165"/>
  <c r="J142"/>
  <c r="BK252"/>
  <c r="BK185"/>
  <c i="3" r="J377"/>
  <c r="J346"/>
  <c r="J312"/>
  <c r="BK415"/>
  <c r="J159"/>
  <c r="BK130"/>
  <c r="BK342"/>
  <c r="BK157"/>
  <c r="J333"/>
  <c r="J415"/>
  <c r="BK358"/>
  <c r="J189"/>
  <c i="4" r="J241"/>
  <c r="BK231"/>
  <c r="BK179"/>
  <c r="BK252"/>
  <c r="J229"/>
  <c r="J200"/>
  <c r="J168"/>
  <c r="J262"/>
  <c r="BK229"/>
  <c r="BK219"/>
  <c r="J198"/>
  <c r="BK260"/>
  <c r="J221"/>
  <c r="J210"/>
  <c r="J184"/>
  <c r="J149"/>
  <c r="J236"/>
  <c r="J197"/>
  <c r="J227"/>
  <c r="J208"/>
  <c r="J137"/>
  <c r="J239"/>
  <c r="J211"/>
  <c r="J143"/>
  <c r="BK255"/>
  <c r="J230"/>
  <c r="J217"/>
  <c r="BK168"/>
  <c r="BK139"/>
  <c i="5" r="BK175"/>
  <c r="J163"/>
  <c r="J152"/>
  <c r="BK125"/>
  <c r="BK170"/>
  <c r="BK163"/>
  <c r="BK147"/>
  <c r="J125"/>
  <c r="J156"/>
  <c r="J135"/>
  <c r="BK177"/>
  <c r="J145"/>
  <c r="BK136"/>
  <c r="J122"/>
  <c r="J136"/>
  <c r="BK121"/>
  <c r="BK159"/>
  <c r="J155"/>
  <c r="BK141"/>
  <c r="J181"/>
  <c r="J170"/>
  <c r="BK135"/>
  <c r="BK180"/>
  <c r="J164"/>
  <c r="BK143"/>
  <c i="6" r="BK161"/>
  <c r="J202"/>
  <c r="J177"/>
  <c r="BK139"/>
  <c r="BK185"/>
  <c r="BK173"/>
  <c r="BK165"/>
  <c r="J143"/>
  <c r="J139"/>
  <c r="J127"/>
  <c r="BK197"/>
  <c r="J181"/>
  <c r="J173"/>
  <c r="BK152"/>
  <c r="J151"/>
  <c r="J210"/>
  <c r="BK194"/>
  <c r="BK186"/>
  <c r="J165"/>
  <c r="BK156"/>
  <c r="J147"/>
  <c r="J131"/>
  <c r="J152"/>
  <c r="BK151"/>
  <c r="J135"/>
  <c r="BK206"/>
  <c r="BK202"/>
  <c r="J194"/>
  <c r="J185"/>
  <c r="BK181"/>
  <c r="BK177"/>
  <c r="BK169"/>
  <c i="7" r="J183"/>
  <c r="BK182"/>
  <c r="BK170"/>
  <c r="J161"/>
  <c r="J138"/>
  <c r="BK178"/>
  <c r="BK154"/>
  <c r="J150"/>
  <c r="BK133"/>
  <c r="J130"/>
  <c r="J158"/>
  <c r="BK147"/>
  <c r="J145"/>
  <c r="J144"/>
  <c r="BK163"/>
  <c r="BK158"/>
  <c r="J154"/>
  <c r="J147"/>
  <c r="BK144"/>
  <c r="BK127"/>
  <c r="J182"/>
  <c r="BK167"/>
  <c r="J163"/>
  <c r="J180"/>
  <c r="BK176"/>
  <c r="J157"/>
  <c r="BK157"/>
  <c r="BK138"/>
  <c r="J178"/>
  <c i="8" r="J152"/>
  <c r="BK160"/>
  <c r="J158"/>
  <c r="J138"/>
  <c r="J141"/>
  <c r="J155"/>
  <c r="J160"/>
  <c i="9" r="BK137"/>
  <c r="J146"/>
  <c r="BK133"/>
  <c r="J140"/>
  <c r="BK149"/>
  <c r="J134"/>
  <c r="BK131"/>
  <c r="BK136"/>
  <c i="10" r="BK122"/>
  <c i="11" r="BK173"/>
  <c r="J153"/>
  <c r="J124"/>
  <c r="J157"/>
  <c r="J156"/>
  <c r="J127"/>
  <c r="BK153"/>
  <c r="BK156"/>
  <c i="12" r="J234"/>
  <c r="J147"/>
  <c r="J194"/>
  <c r="J135"/>
  <c r="J168"/>
  <c r="J141"/>
  <c r="BK151"/>
  <c r="J181"/>
  <c r="BK138"/>
  <c i="13" r="BK137"/>
  <c r="J134"/>
  <c r="BK124"/>
  <c r="BK131"/>
  <c r="BK139"/>
  <c i="14" r="BK150"/>
  <c r="J159"/>
  <c r="BK136"/>
  <c r="BK127"/>
  <c i="2" r="J247"/>
  <c r="BK160"/>
  <c r="BK265"/>
  <c r="BK217"/>
  <c r="J162"/>
  <c r="BK282"/>
  <c r="BK251"/>
  <c r="BK230"/>
  <c r="J173"/>
  <c i="1" r="AS94"/>
  <c i="2" r="J146"/>
  <c r="J229"/>
  <c r="J140"/>
  <c r="BK225"/>
  <c r="J171"/>
  <c r="J138"/>
  <c r="J253"/>
  <c r="J205"/>
  <c i="3" r="BK391"/>
  <c r="BK312"/>
  <c r="BK340"/>
  <c r="J437"/>
  <c r="J198"/>
  <c r="J342"/>
  <c r="BK450"/>
  <c r="J338"/>
  <c r="BK159"/>
  <c r="J164"/>
  <c r="J391"/>
  <c r="BK255"/>
  <c r="J130"/>
  <c r="J459"/>
  <c r="BK338"/>
  <c r="BK155"/>
  <c i="4" r="BK186"/>
  <c r="BK147"/>
  <c r="J233"/>
  <c r="J219"/>
  <c r="BK198"/>
  <c r="BK143"/>
  <c r="J257"/>
  <c r="J223"/>
  <c r="BK210"/>
  <c r="J171"/>
  <c r="BK226"/>
  <c r="J201"/>
  <c r="J141"/>
  <c r="BK221"/>
  <c r="BK157"/>
  <c r="BK212"/>
  <c r="BK149"/>
  <c r="BK257"/>
  <c r="BK225"/>
  <c r="J166"/>
  <c r="BK137"/>
  <c r="BK243"/>
  <c r="J235"/>
  <c r="BK220"/>
  <c r="BK166"/>
  <c i="5" r="J180"/>
  <c r="BK161"/>
  <c r="BK133"/>
  <c r="BK176"/>
  <c r="J167"/>
  <c r="BK160"/>
  <c r="J139"/>
  <c r="J160"/>
  <c r="J129"/>
  <c r="BK174"/>
  <c r="J151"/>
  <c r="J137"/>
  <c r="J119"/>
  <c r="J130"/>
  <c r="J178"/>
  <c r="BK154"/>
  <c r="BK137"/>
  <c r="J171"/>
  <c r="BK138"/>
  <c r="BK127"/>
  <c r="BK156"/>
  <c r="J138"/>
  <c i="6" r="J190"/>
  <c r="BK147"/>
  <c r="J161"/>
  <c r="BK201"/>
  <c i="7" r="BK180"/>
  <c i="8" r="BK141"/>
  <c r="J127"/>
  <c r="BK155"/>
  <c r="J168"/>
  <c r="J176"/>
  <c r="J165"/>
  <c i="9" r="BK142"/>
  <c r="J142"/>
  <c r="BK140"/>
  <c r="BK138"/>
  <c r="BK139"/>
  <c r="J147"/>
  <c r="J123"/>
  <c r="BK127"/>
  <c i="10" r="J122"/>
  <c i="11" r="J142"/>
  <c r="J163"/>
  <c r="J139"/>
  <c r="J158"/>
  <c r="BK157"/>
  <c r="J147"/>
  <c r="BK158"/>
  <c r="J160"/>
  <c r="J136"/>
  <c i="12" r="J164"/>
  <c r="J228"/>
  <c r="BK156"/>
  <c r="BK181"/>
  <c r="BK132"/>
  <c r="BK147"/>
  <c r="BK177"/>
  <c r="J222"/>
  <c i="13" r="J135"/>
  <c r="BK130"/>
  <c r="BK132"/>
  <c r="BK133"/>
  <c r="J132"/>
  <c i="14" r="J157"/>
  <c r="BK159"/>
  <c r="BK157"/>
  <c i="2" r="BK273"/>
  <c r="J158"/>
  <c r="J261"/>
  <c r="J199"/>
  <c r="BK167"/>
  <c r="BK142"/>
  <c r="BK259"/>
  <c r="J242"/>
  <c r="BK199"/>
  <c r="BK130"/>
  <c r="BK256"/>
  <c r="BK240"/>
  <c r="BK227"/>
  <c r="J282"/>
  <c r="J252"/>
  <c r="BK223"/>
  <c r="J167"/>
  <c r="BK263"/>
  <c r="J209"/>
  <c r="J287"/>
  <c r="BK203"/>
  <c r="J148"/>
  <c r="BK255"/>
  <c r="J251"/>
  <c r="J130"/>
  <c i="3" r="J340"/>
  <c r="BK350"/>
  <c r="BK183"/>
  <c r="J427"/>
  <c r="J255"/>
  <c r="BK379"/>
  <c r="J155"/>
  <c r="J403"/>
  <c r="BK189"/>
  <c r="BK344"/>
  <c r="BK377"/>
  <c r="BK346"/>
  <c r="BK161"/>
  <c i="4" r="BK233"/>
  <c r="BK189"/>
  <c r="J164"/>
  <c r="J243"/>
  <c r="J212"/>
  <c r="BK197"/>
  <c r="BK141"/>
  <c r="J238"/>
  <c r="J222"/>
  <c r="BK184"/>
  <c r="J155"/>
  <c r="J215"/>
  <c r="BK206"/>
  <c r="J157"/>
  <c r="J255"/>
  <c r="BK223"/>
  <c r="BK195"/>
  <c r="J216"/>
  <c r="J186"/>
  <c r="BK130"/>
  <c r="BK227"/>
  <c r="J204"/>
  <c r="J159"/>
  <c r="J259"/>
  <c r="BK236"/>
  <c r="BK222"/>
  <c r="BK174"/>
  <c r="J147"/>
  <c i="5" r="J176"/>
  <c r="J166"/>
  <c r="J147"/>
  <c r="J121"/>
  <c r="J168"/>
  <c r="BK151"/>
  <c r="J133"/>
  <c r="BK167"/>
  <c r="J141"/>
  <c r="BK123"/>
  <c r="J169"/>
  <c r="J140"/>
  <c r="J123"/>
  <c r="BK150"/>
  <c r="BK162"/>
  <c r="BK152"/>
  <c r="J134"/>
  <c r="J162"/>
  <c r="BK134"/>
  <c r="BK178"/>
  <c r="BK148"/>
  <c r="BK124"/>
  <c i="6" r="BK131"/>
  <c r="BK143"/>
  <c r="BK127"/>
  <c r="J197"/>
  <c i="8" r="J181"/>
  <c r="J148"/>
  <c r="BK180"/>
  <c r="J178"/>
  <c r="BK165"/>
  <c r="BK168"/>
  <c i="9" r="BK145"/>
  <c r="BK123"/>
  <c r="BK122"/>
  <c r="J136"/>
  <c r="J137"/>
  <c r="BK132"/>
  <c r="J125"/>
  <c i="11" r="BK179"/>
  <c r="BK124"/>
  <c r="BK130"/>
  <c r="J146"/>
  <c r="BK162"/>
  <c r="J166"/>
  <c r="BK147"/>
  <c r="BK142"/>
  <c i="12" r="BK182"/>
  <c r="BK135"/>
  <c r="BK168"/>
  <c r="J193"/>
  <c r="J212"/>
  <c r="BK154"/>
  <c r="BK141"/>
  <c r="BK160"/>
  <c r="J200"/>
  <c i="13" r="BK134"/>
  <c r="J124"/>
  <c r="BK125"/>
  <c r="BK140"/>
  <c r="BK123"/>
  <c r="J130"/>
  <c i="14" r="BK155"/>
  <c r="BK139"/>
  <c r="J166"/>
  <c r="J150"/>
  <c i="7" r="BK183"/>
  <c r="J133"/>
  <c r="J170"/>
  <c r="J167"/>
  <c r="BK145"/>
  <c r="BK130"/>
  <c r="J176"/>
  <c i="8" r="J144"/>
  <c r="BK133"/>
  <c r="BK130"/>
  <c r="J140"/>
  <c r="BK163"/>
  <c r="BK178"/>
  <c r="BK140"/>
  <c i="9" r="J149"/>
  <c r="J133"/>
  <c r="BK134"/>
  <c r="BK126"/>
  <c r="J122"/>
  <c r="J139"/>
  <c r="J145"/>
  <c r="J124"/>
  <c i="10" r="J123"/>
  <c i="11" r="BK136"/>
  <c r="J148"/>
  <c r="BK160"/>
  <c r="BK176"/>
  <c r="J130"/>
  <c r="J151"/>
  <c r="BK148"/>
  <c i="12" r="BK212"/>
  <c r="BK234"/>
  <c r="J138"/>
  <c r="BK173"/>
  <c r="J206"/>
  <c r="BK222"/>
  <c r="BK200"/>
  <c r="BK155"/>
  <c i="13" r="J139"/>
  <c r="J131"/>
  <c r="J126"/>
  <c r="BK135"/>
  <c r="BK136"/>
  <c i="14" r="J127"/>
  <c r="J142"/>
  <c r="BK165"/>
  <c r="J148"/>
  <c r="J161"/>
  <c i="2" r="J227"/>
  <c r="BK146"/>
  <c r="J207"/>
  <c r="J144"/>
  <c r="J256"/>
  <c r="J211"/>
  <c r="J150"/>
  <c r="J238"/>
  <c r="J271"/>
  <c r="J203"/>
  <c r="J230"/>
  <c r="BK244"/>
  <c r="BK168"/>
  <c r="J263"/>
  <c r="BK183"/>
  <c i="3" r="J350"/>
  <c r="J447"/>
  <c r="BK149"/>
  <c r="J314"/>
  <c r="J183"/>
  <c r="J355"/>
  <c r="BK437"/>
  <c r="J149"/>
  <c r="BK352"/>
  <c r="BK459"/>
  <c r="J187"/>
  <c i="4" r="BK238"/>
  <c r="J182"/>
  <c r="J130"/>
  <c r="BK204"/>
  <c r="BK183"/>
  <c r="J260"/>
  <c r="J226"/>
  <c r="J195"/>
  <c r="BK230"/>
  <c r="BK208"/>
  <c r="BK155"/>
  <c r="BK228"/>
  <c r="J228"/>
  <c r="BK159"/>
  <c r="BK235"/>
  <c r="BK201"/>
  <c r="J263"/>
  <c r="J234"/>
  <c r="BK182"/>
  <c r="J133"/>
  <c i="5" r="BK169"/>
  <c r="J157"/>
  <c r="BK131"/>
  <c r="J172"/>
  <c r="BK166"/>
  <c r="J148"/>
  <c r="J175"/>
  <c r="J142"/>
  <c r="J126"/>
  <c r="BK164"/>
  <c r="J128"/>
  <c r="BK140"/>
  <c r="BK165"/>
  <c r="J146"/>
  <c r="BK179"/>
  <c r="J143"/>
  <c r="J179"/>
  <c r="BK146"/>
  <c i="6" r="J201"/>
  <c r="BK190"/>
  <c r="BK210"/>
  <c i="7" r="BK150"/>
  <c i="8" r="BK138"/>
  <c r="J174"/>
  <c r="J133"/>
  <c r="J130"/>
  <c r="BK148"/>
  <c r="BK152"/>
  <c i="9" r="BK144"/>
  <c r="J141"/>
  <c r="J143"/>
  <c r="BK124"/>
  <c r="J135"/>
  <c r="J126"/>
  <c r="J132"/>
  <c i="10" r="J121"/>
  <c i="11" r="BK149"/>
  <c r="J154"/>
  <c r="BK127"/>
  <c r="BK155"/>
  <c r="BK163"/>
  <c r="BK151"/>
  <c r="J159"/>
  <c r="BK139"/>
  <c i="12" r="BK193"/>
  <c r="J154"/>
  <c r="BK189"/>
  <c r="J182"/>
  <c r="J177"/>
  <c r="J160"/>
  <c r="J155"/>
  <c r="J173"/>
  <c r="BK164"/>
  <c i="13" r="BK129"/>
  <c r="J136"/>
  <c r="BK126"/>
  <c r="J140"/>
  <c i="14" r="J153"/>
  <c r="BK134"/>
  <c r="J130"/>
  <c r="J136"/>
  <c r="BK130"/>
  <c i="2" r="J223"/>
  <c r="J233"/>
  <c r="J156"/>
  <c r="J257"/>
  <c r="J225"/>
  <c r="BK154"/>
  <c r="BK253"/>
  <c r="BK211"/>
  <c r="BK242"/>
  <c r="BK140"/>
  <c r="J185"/>
  <c r="BK209"/>
  <c r="BK144"/>
  <c r="BK171"/>
  <c i="3" r="BK195"/>
  <c r="BK187"/>
  <c r="J352"/>
  <c r="BK314"/>
  <c r="J344"/>
  <c i="4" r="BK177"/>
  <c r="J214"/>
  <c r="J183"/>
  <c r="J249"/>
  <c r="BK171"/>
  <c r="J206"/>
  <c r="BK259"/>
  <c r="J203"/>
  <c r="BK263"/>
  <c r="BK239"/>
  <c r="BK214"/>
  <c i="5" r="BK172"/>
  <c r="BK155"/>
  <c r="BK173"/>
  <c r="J161"/>
  <c r="BK128"/>
  <c r="BK149"/>
  <c r="BK122"/>
  <c r="J144"/>
  <c r="BK145"/>
  <c r="BK120"/>
  <c r="BK157"/>
  <c r="BK119"/>
  <c r="BK158"/>
  <c r="BK129"/>
  <c r="J153"/>
  <c r="J127"/>
  <c i="6" r="BK195"/>
  <c r="BK135"/>
  <c r="J195"/>
  <c i="8" r="J180"/>
  <c r="BK176"/>
  <c r="J156"/>
  <c r="BK174"/>
  <c i="9" r="BK141"/>
  <c r="BK125"/>
  <c r="BK130"/>
  <c r="J131"/>
  <c r="BK143"/>
  <c i="10" r="BK121"/>
  <c i="11" r="J179"/>
  <c r="BK159"/>
  <c r="BK146"/>
  <c r="BK166"/>
  <c i="12" r="J189"/>
  <c r="BK206"/>
  <c r="BK228"/>
  <c r="J156"/>
  <c r="J184"/>
  <c r="BK188"/>
  <c i="13" r="J123"/>
  <c r="J133"/>
  <c r="J137"/>
  <c i="14" r="J165"/>
  <c r="J155"/>
  <c r="J139"/>
  <c l="1" r="T125"/>
  <c r="R125"/>
  <c i="2" r="P170"/>
  <c r="P246"/>
  <c i="3" r="T197"/>
  <c r="R449"/>
  <c r="R448"/>
  <c i="4" r="R173"/>
  <c r="BK181"/>
  <c r="J181"/>
  <c r="J100"/>
  <c r="T237"/>
  <c r="T254"/>
  <c r="T253"/>
  <c i="6" r="BK126"/>
  <c r="P196"/>
  <c i="7" r="R166"/>
  <c i="8" r="BK164"/>
  <c r="J164"/>
  <c r="J103"/>
  <c i="9" r="P121"/>
  <c r="P120"/>
  <c r="P119"/>
  <c i="1" r="AU102"/>
  <c i="10" r="BK120"/>
  <c r="J120"/>
  <c r="J98"/>
  <c i="11" r="T123"/>
  <c r="T161"/>
  <c i="12" r="P150"/>
  <c r="BK180"/>
  <c r="J180"/>
  <c r="J101"/>
  <c r="P199"/>
  <c r="P198"/>
  <c i="13" r="T127"/>
  <c i="2" r="T129"/>
  <c r="R164"/>
  <c r="BK246"/>
  <c r="J246"/>
  <c r="J102"/>
  <c r="T279"/>
  <c r="T278"/>
  <c i="3" r="P129"/>
  <c r="BK163"/>
  <c r="J163"/>
  <c r="J99"/>
  <c r="R163"/>
  <c r="BK337"/>
  <c r="J337"/>
  <c r="J101"/>
  <c r="BK449"/>
  <c r="BK448"/>
  <c r="J448"/>
  <c r="J106"/>
  <c i="4" r="P129"/>
  <c r="P193"/>
  <c i="5" r="P118"/>
  <c r="P117"/>
  <c i="1" r="AU98"/>
  <c i="6" r="BK160"/>
  <c r="J160"/>
  <c r="J101"/>
  <c i="7" r="R126"/>
  <c r="R125"/>
  <c r="T166"/>
  <c i="8" r="T126"/>
  <c r="T125"/>
  <c r="P154"/>
  <c r="BK175"/>
  <c r="J175"/>
  <c r="J104"/>
  <c i="9" r="T121"/>
  <c r="T120"/>
  <c r="T119"/>
  <c i="11" r="BK123"/>
  <c r="J123"/>
  <c r="J98"/>
  <c r="R152"/>
  <c i="12" r="BK150"/>
  <c r="J150"/>
  <c r="J99"/>
  <c r="P180"/>
  <c i="13" r="P127"/>
  <c i="14" r="R135"/>
  <c r="R132"/>
  <c i="3" r="P197"/>
  <c r="BK378"/>
  <c r="J378"/>
  <c r="J105"/>
  <c r="P449"/>
  <c r="P448"/>
  <c i="4" r="P173"/>
  <c r="T181"/>
  <c r="P237"/>
  <c i="6" r="T126"/>
  <c r="T196"/>
  <c i="7" r="P166"/>
  <c i="8" r="P126"/>
  <c r="P125"/>
  <c r="R154"/>
  <c r="P175"/>
  <c i="11" r="BK161"/>
  <c r="J161"/>
  <c r="J101"/>
  <c i="12" r="T150"/>
  <c r="R199"/>
  <c r="R198"/>
  <c i="13" r="P122"/>
  <c r="BK138"/>
  <c r="J138"/>
  <c r="J100"/>
  <c i="14" r="R149"/>
  <c i="2" r="R129"/>
  <c r="BK164"/>
  <c r="J164"/>
  <c r="J99"/>
  <c r="P164"/>
  <c r="T164"/>
  <c r="BK232"/>
  <c r="J232"/>
  <c r="J101"/>
  <c r="R232"/>
  <c i="3" r="BK197"/>
  <c r="J197"/>
  <c r="J100"/>
  <c r="R337"/>
  <c r="R378"/>
  <c i="4" r="R129"/>
  <c r="T173"/>
  <c r="P181"/>
  <c r="R237"/>
  <c r="P254"/>
  <c r="P253"/>
  <c i="5" r="BK118"/>
  <c r="J118"/>
  <c r="J97"/>
  <c i="6" r="R160"/>
  <c i="7" r="T126"/>
  <c r="T125"/>
  <c r="R156"/>
  <c r="P177"/>
  <c i="8" r="R164"/>
  <c i="10" r="T120"/>
  <c r="T119"/>
  <c r="T118"/>
  <c i="11" r="P152"/>
  <c i="12" r="R150"/>
  <c r="P172"/>
  <c r="T199"/>
  <c r="T198"/>
  <c i="13" r="T122"/>
  <c r="T138"/>
  <c i="14" r="BK135"/>
  <c r="J135"/>
  <c r="J102"/>
  <c r="BK158"/>
  <c r="J158"/>
  <c r="J104"/>
  <c i="2" r="P129"/>
  <c r="T170"/>
  <c r="T246"/>
  <c r="P279"/>
  <c r="P278"/>
  <c i="3" r="BK129"/>
  <c r="J129"/>
  <c r="J98"/>
  <c r="T129"/>
  <c r="T163"/>
  <c r="T337"/>
  <c r="P378"/>
  <c r="T449"/>
  <c r="T448"/>
  <c i="4" r="T129"/>
  <c r="R193"/>
  <c r="BK254"/>
  <c r="J254"/>
  <c r="J107"/>
  <c i="5" r="R118"/>
  <c r="R117"/>
  <c i="6" r="T160"/>
  <c i="7" r="BK166"/>
  <c r="J166"/>
  <c r="J103"/>
  <c i="8" r="BK126"/>
  <c r="J126"/>
  <c r="J98"/>
  <c r="T154"/>
  <c r="T175"/>
  <c i="9" r="R121"/>
  <c r="R120"/>
  <c r="R119"/>
  <c i="11" r="R123"/>
  <c r="T152"/>
  <c i="12" r="BK126"/>
  <c r="R172"/>
  <c r="BK199"/>
  <c r="BK198"/>
  <c r="J198"/>
  <c r="J103"/>
  <c i="13" r="BK122"/>
  <c r="J122"/>
  <c r="J98"/>
  <c r="R138"/>
  <c i="14" r="BK149"/>
  <c r="J149"/>
  <c r="J103"/>
  <c r="T149"/>
  <c i="2" r="BK170"/>
  <c r="J170"/>
  <c r="J100"/>
  <c r="P232"/>
  <c r="T232"/>
  <c r="R279"/>
  <c r="R278"/>
  <c i="3" r="R197"/>
  <c i="4" r="BK173"/>
  <c r="J173"/>
  <c r="J99"/>
  <c r="R181"/>
  <c r="BK237"/>
  <c r="J237"/>
  <c r="J103"/>
  <c i="6" r="R126"/>
  <c r="R123"/>
  <c r="R122"/>
  <c r="R196"/>
  <c i="7" r="BK126"/>
  <c r="P156"/>
  <c r="P155"/>
  <c r="T177"/>
  <c i="8" r="R175"/>
  <c i="10" r="R120"/>
  <c r="R119"/>
  <c r="R118"/>
  <c i="11" r="R161"/>
  <c i="12" r="P126"/>
  <c r="T172"/>
  <c r="T180"/>
  <c r="R183"/>
  <c i="13" r="BK127"/>
  <c r="J127"/>
  <c r="J99"/>
  <c r="P138"/>
  <c i="14" r="P135"/>
  <c r="P132"/>
  <c r="P124"/>
  <c i="1" r="AU107"/>
  <c i="14" r="P158"/>
  <c i="2" r="BK129"/>
  <c r="R170"/>
  <c r="R246"/>
  <c r="BK279"/>
  <c r="J279"/>
  <c r="J105"/>
  <c i="3" r="R129"/>
  <c r="P163"/>
  <c r="P337"/>
  <c r="T378"/>
  <c i="4" r="BK193"/>
  <c r="J193"/>
  <c r="J102"/>
  <c i="5" r="T118"/>
  <c r="T117"/>
  <c i="6" r="P160"/>
  <c i="7" r="BK156"/>
  <c r="BK155"/>
  <c r="J155"/>
  <c r="J101"/>
  <c r="BK177"/>
  <c r="J177"/>
  <c r="J104"/>
  <c i="8" r="R126"/>
  <c r="R125"/>
  <c r="BK154"/>
  <c r="J154"/>
  <c r="J102"/>
  <c r="T164"/>
  <c i="11" r="BK152"/>
  <c r="J152"/>
  <c r="J100"/>
  <c i="12" r="T126"/>
  <c r="BK183"/>
  <c r="J183"/>
  <c r="J102"/>
  <c r="T183"/>
  <c i="13" r="R122"/>
  <c i="14" r="P149"/>
  <c r="T158"/>
  <c i="4" r="BK129"/>
  <c r="T193"/>
  <c r="R254"/>
  <c r="R253"/>
  <c i="6" r="P126"/>
  <c r="P123"/>
  <c r="P122"/>
  <c i="1" r="AU99"/>
  <c i="6" r="BK196"/>
  <c r="J196"/>
  <c r="J102"/>
  <c i="7" r="P126"/>
  <c r="P125"/>
  <c r="P124"/>
  <c i="1" r="AU100"/>
  <c i="7" r="T156"/>
  <c r="T155"/>
  <c r="R177"/>
  <c i="8" r="P164"/>
  <c i="9" r="BK121"/>
  <c r="J121"/>
  <c r="J98"/>
  <c i="10" r="P120"/>
  <c r="P119"/>
  <c r="P118"/>
  <c i="1" r="AU103"/>
  <c i="11" r="P123"/>
  <c r="P161"/>
  <c i="12" r="R126"/>
  <c r="R125"/>
  <c r="R124"/>
  <c r="BK172"/>
  <c r="J172"/>
  <c r="J100"/>
  <c r="R180"/>
  <c r="P183"/>
  <c i="13" r="R127"/>
  <c r="R121"/>
  <c r="R120"/>
  <c i="14" r="T135"/>
  <c r="T132"/>
  <c r="R158"/>
  <c i="3" r="BK376"/>
  <c r="J376"/>
  <c r="J104"/>
  <c i="4" r="BK188"/>
  <c r="J188"/>
  <c r="J101"/>
  <c i="7" r="BK149"/>
  <c r="J149"/>
  <c r="J99"/>
  <c i="9" r="BK148"/>
  <c r="J148"/>
  <c r="J99"/>
  <c i="14" r="BK129"/>
  <c r="J129"/>
  <c r="J99"/>
  <c i="3" r="BK357"/>
  <c r="J357"/>
  <c r="J103"/>
  <c i="4" r="BK248"/>
  <c r="J248"/>
  <c r="J104"/>
  <c i="7" r="BK153"/>
  <c r="J153"/>
  <c r="J100"/>
  <c i="14" r="BK126"/>
  <c r="J126"/>
  <c r="J98"/>
  <c r="BK133"/>
  <c r="J133"/>
  <c r="J101"/>
  <c i="2" r="BK275"/>
  <c r="J275"/>
  <c r="J103"/>
  <c i="3" r="BK354"/>
  <c r="J354"/>
  <c r="J102"/>
  <c i="11" r="BK150"/>
  <c r="J150"/>
  <c r="J99"/>
  <c i="2" r="BK286"/>
  <c r="J286"/>
  <c r="J107"/>
  <c i="4" r="BK251"/>
  <c r="J251"/>
  <c r="J105"/>
  <c i="8" r="BK147"/>
  <c r="J147"/>
  <c r="J99"/>
  <c r="BK151"/>
  <c r="J151"/>
  <c r="J100"/>
  <c i="14" r="BE136"/>
  <c r="BE155"/>
  <c r="J89"/>
  <c r="BE153"/>
  <c r="BE127"/>
  <c r="BE130"/>
  <c r="E85"/>
  <c r="F92"/>
  <c r="BE142"/>
  <c r="BE150"/>
  <c r="BE157"/>
  <c i="13" r="BK121"/>
  <c r="BK120"/>
  <c r="J120"/>
  <c i="14" r="BE134"/>
  <c r="BE148"/>
  <c r="BE161"/>
  <c r="BE166"/>
  <c r="BE139"/>
  <c r="BE159"/>
  <c r="BE165"/>
  <c i="13" r="BE125"/>
  <c r="BE126"/>
  <c r="BE128"/>
  <c r="BE136"/>
  <c r="BE137"/>
  <c i="12" r="J199"/>
  <c r="J104"/>
  <c i="13" r="J89"/>
  <c r="BE134"/>
  <c r="BE135"/>
  <c r="BE129"/>
  <c r="BE130"/>
  <c r="E85"/>
  <c r="BE123"/>
  <c r="BE124"/>
  <c r="BE131"/>
  <c i="12" r="J126"/>
  <c r="J98"/>
  <c i="13" r="BE139"/>
  <c r="BE140"/>
  <c r="F117"/>
  <c r="BE132"/>
  <c r="BE133"/>
  <c i="12" r="E114"/>
  <c r="BE155"/>
  <c r="BE168"/>
  <c r="BE177"/>
  <c r="BE189"/>
  <c r="F92"/>
  <c r="BE147"/>
  <c r="BE188"/>
  <c r="BE193"/>
  <c r="BE206"/>
  <c r="BE222"/>
  <c r="BE228"/>
  <c r="J89"/>
  <c i="11" r="BK122"/>
  <c r="J122"/>
  <c r="J97"/>
  <c i="12" r="BE127"/>
  <c r="BE132"/>
  <c r="BE135"/>
  <c r="BE234"/>
  <c r="BE164"/>
  <c r="BE182"/>
  <c r="BE194"/>
  <c r="BE200"/>
  <c r="BE138"/>
  <c r="BE156"/>
  <c r="BE160"/>
  <c r="BE141"/>
  <c r="BE151"/>
  <c r="BE154"/>
  <c r="BE173"/>
  <c r="BE181"/>
  <c r="BE212"/>
  <c r="BE184"/>
  <c i="11" r="BE124"/>
  <c r="BE139"/>
  <c r="BE158"/>
  <c r="BE179"/>
  <c r="J89"/>
  <c r="BE148"/>
  <c i="10" r="BK119"/>
  <c r="J119"/>
  <c r="J97"/>
  <c i="11" r="F118"/>
  <c r="BE127"/>
  <c r="BE130"/>
  <c r="BE133"/>
  <c r="BE142"/>
  <c r="BE149"/>
  <c r="BE136"/>
  <c r="BE151"/>
  <c r="BE153"/>
  <c r="BE162"/>
  <c r="E85"/>
  <c r="BE146"/>
  <c r="BE147"/>
  <c r="BE159"/>
  <c r="BE173"/>
  <c r="BE176"/>
  <c r="BE154"/>
  <c r="BE155"/>
  <c r="BE156"/>
  <c r="BE160"/>
  <c r="BE157"/>
  <c r="BE163"/>
  <c r="BE166"/>
  <c i="10" r="J112"/>
  <c i="9" r="BK120"/>
  <c r="BK119"/>
  <c r="J119"/>
  <c i="10" r="E108"/>
  <c r="BE123"/>
  <c r="F115"/>
  <c r="BE121"/>
  <c r="BE122"/>
  <c i="9" r="BE122"/>
  <c i="8" r="BK153"/>
  <c r="J153"/>
  <c r="J101"/>
  <c i="9" r="F92"/>
  <c r="BE130"/>
  <c r="BE134"/>
  <c r="BE138"/>
  <c r="BE146"/>
  <c i="8" r="BK125"/>
  <c r="J125"/>
  <c r="J97"/>
  <c i="9" r="J89"/>
  <c r="BE123"/>
  <c r="BE124"/>
  <c r="BE125"/>
  <c r="BE126"/>
  <c r="BE143"/>
  <c r="BE147"/>
  <c r="BE127"/>
  <c r="BE137"/>
  <c r="BE141"/>
  <c r="BE142"/>
  <c r="BE144"/>
  <c r="E85"/>
  <c r="BE149"/>
  <c r="BE131"/>
  <c r="BE132"/>
  <c r="BE133"/>
  <c r="BE139"/>
  <c r="BE140"/>
  <c r="BE145"/>
  <c r="BE135"/>
  <c r="BE136"/>
  <c i="7" r="J126"/>
  <c r="J98"/>
  <c i="8" r="F92"/>
  <c r="J118"/>
  <c r="BE127"/>
  <c r="BE148"/>
  <c i="7" r="J156"/>
  <c r="J102"/>
  <c i="8" r="BE141"/>
  <c r="BE144"/>
  <c r="BE133"/>
  <c r="BE138"/>
  <c r="BE158"/>
  <c r="BE174"/>
  <c r="BE176"/>
  <c r="BE180"/>
  <c r="BE181"/>
  <c r="E85"/>
  <c r="BE152"/>
  <c r="BE156"/>
  <c r="BE163"/>
  <c r="BE165"/>
  <c r="BE160"/>
  <c r="BE130"/>
  <c r="BE140"/>
  <c r="BE155"/>
  <c r="BE168"/>
  <c r="BE178"/>
  <c i="7" r="BE127"/>
  <c r="BE147"/>
  <c i="6" r="J126"/>
  <c r="J100"/>
  <c i="7" r="J89"/>
  <c r="BE178"/>
  <c r="BE180"/>
  <c r="BE182"/>
  <c r="E85"/>
  <c r="F92"/>
  <c r="BE130"/>
  <c r="BE133"/>
  <c r="BE163"/>
  <c r="BE138"/>
  <c r="BE145"/>
  <c r="BE170"/>
  <c r="BE183"/>
  <c r="BE161"/>
  <c r="BE167"/>
  <c r="BE176"/>
  <c r="BE158"/>
  <c r="BE144"/>
  <c r="BE150"/>
  <c r="BE154"/>
  <c r="BE157"/>
  <c i="6" r="BE147"/>
  <c r="BE151"/>
  <c r="BE156"/>
  <c r="BE210"/>
  <c r="J89"/>
  <c r="BE127"/>
  <c r="BE143"/>
  <c r="BE186"/>
  <c r="BE195"/>
  <c r="E112"/>
  <c r="F119"/>
  <c r="BE139"/>
  <c r="BE177"/>
  <c r="BE197"/>
  <c r="BE201"/>
  <c i="5" r="BK117"/>
  <c r="J117"/>
  <c r="J96"/>
  <c i="6" r="BE165"/>
  <c r="BE194"/>
  <c r="BE131"/>
  <c r="BE173"/>
  <c r="BE206"/>
  <c r="BE152"/>
  <c r="BE161"/>
  <c r="BE169"/>
  <c r="BE181"/>
  <c r="BE190"/>
  <c r="BE135"/>
  <c r="BE185"/>
  <c r="BE202"/>
  <c i="5" r="J89"/>
  <c r="BE139"/>
  <c r="BE145"/>
  <c r="BE155"/>
  <c r="BE171"/>
  <c r="BE174"/>
  <c r="BE176"/>
  <c r="BE177"/>
  <c r="E85"/>
  <c r="F92"/>
  <c r="BE122"/>
  <c r="BE148"/>
  <c r="BE157"/>
  <c r="BE172"/>
  <c r="BE181"/>
  <c r="BE120"/>
  <c r="BE124"/>
  <c r="BE129"/>
  <c r="BE130"/>
  <c r="BE131"/>
  <c r="BE132"/>
  <c r="BE133"/>
  <c r="BE144"/>
  <c r="BE150"/>
  <c r="BE156"/>
  <c r="BE161"/>
  <c r="BE167"/>
  <c r="BE170"/>
  <c r="BE180"/>
  <c r="BE126"/>
  <c r="BE128"/>
  <c r="BE147"/>
  <c r="BE121"/>
  <c r="BE125"/>
  <c r="BE134"/>
  <c r="BE142"/>
  <c r="BE158"/>
  <c r="BE175"/>
  <c r="BE127"/>
  <c r="BE151"/>
  <c r="BE162"/>
  <c r="BE163"/>
  <c r="BE164"/>
  <c r="BE165"/>
  <c r="BE166"/>
  <c r="BE173"/>
  <c i="4" r="J129"/>
  <c r="J98"/>
  <c i="5" r="BE123"/>
  <c r="BE135"/>
  <c r="BE140"/>
  <c r="BE146"/>
  <c r="BE149"/>
  <c r="BE152"/>
  <c r="BE159"/>
  <c r="BE169"/>
  <c i="4" r="BK253"/>
  <c r="J253"/>
  <c r="J106"/>
  <c i="5" r="BE119"/>
  <c r="BE136"/>
  <c r="BE137"/>
  <c r="BE138"/>
  <c r="BE141"/>
  <c r="BE143"/>
  <c r="BE153"/>
  <c r="BE154"/>
  <c r="BE160"/>
  <c r="BE168"/>
  <c r="BE178"/>
  <c r="BE179"/>
  <c i="3" r="BK128"/>
  <c r="J128"/>
  <c r="J97"/>
  <c i="4" r="BE141"/>
  <c r="BE159"/>
  <c r="BE195"/>
  <c r="BE198"/>
  <c r="BE232"/>
  <c r="BE233"/>
  <c r="BE263"/>
  <c i="3" r="J449"/>
  <c r="J107"/>
  <c i="4" r="J89"/>
  <c r="BE130"/>
  <c r="BE155"/>
  <c r="BE168"/>
  <c r="BE171"/>
  <c r="BE174"/>
  <c r="BE177"/>
  <c r="BE194"/>
  <c r="BE206"/>
  <c r="BE212"/>
  <c r="BE216"/>
  <c r="BE219"/>
  <c r="BE221"/>
  <c r="BE228"/>
  <c r="BE229"/>
  <c r="BE231"/>
  <c r="BE143"/>
  <c r="BE182"/>
  <c r="BE222"/>
  <c r="BE230"/>
  <c r="BE241"/>
  <c r="BE260"/>
  <c r="BE262"/>
  <c r="BE179"/>
  <c r="BE183"/>
  <c r="BE184"/>
  <c r="BE226"/>
  <c r="BE234"/>
  <c r="F92"/>
  <c r="E85"/>
  <c r="BE157"/>
  <c r="BE186"/>
  <c r="BE189"/>
  <c r="BE197"/>
  <c r="BE200"/>
  <c r="BE203"/>
  <c r="BE204"/>
  <c r="BE208"/>
  <c r="BE211"/>
  <c r="BE243"/>
  <c r="BE259"/>
  <c r="BE139"/>
  <c r="BE147"/>
  <c r="BE149"/>
  <c r="BE151"/>
  <c r="BE164"/>
  <c r="BE210"/>
  <c r="BE214"/>
  <c r="BE215"/>
  <c r="BE220"/>
  <c r="BE223"/>
  <c r="BE225"/>
  <c r="BE227"/>
  <c r="BE235"/>
  <c r="BE236"/>
  <c r="BE238"/>
  <c r="BE239"/>
  <c r="BE255"/>
  <c r="BE257"/>
  <c r="BE133"/>
  <c r="BE137"/>
  <c r="BE166"/>
  <c r="BE201"/>
  <c r="BE217"/>
  <c r="BE249"/>
  <c r="BE252"/>
  <c i="2" r="BK278"/>
  <c r="J278"/>
  <c r="J104"/>
  <c i="3" r="J89"/>
  <c r="BE183"/>
  <c r="BE352"/>
  <c r="BE358"/>
  <c r="BE391"/>
  <c r="BE403"/>
  <c r="BE427"/>
  <c r="BE457"/>
  <c r="BE459"/>
  <c i="2" r="J129"/>
  <c r="J98"/>
  <c i="3" r="BE155"/>
  <c r="BE198"/>
  <c r="BE342"/>
  <c r="BE344"/>
  <c r="F124"/>
  <c r="BE159"/>
  <c r="BE350"/>
  <c r="BE355"/>
  <c r="BE312"/>
  <c r="BE314"/>
  <c r="BE340"/>
  <c r="BE437"/>
  <c r="BE187"/>
  <c r="BE195"/>
  <c r="BE255"/>
  <c r="BE338"/>
  <c r="BE447"/>
  <c r="BE149"/>
  <c r="BE189"/>
  <c r="BE346"/>
  <c r="E85"/>
  <c r="BE130"/>
  <c r="BE161"/>
  <c r="BE164"/>
  <c r="BE377"/>
  <c r="BE379"/>
  <c r="BE415"/>
  <c r="BE157"/>
  <c r="BE333"/>
  <c r="BE450"/>
  <c i="2" r="BE138"/>
  <c r="BE140"/>
  <c r="BE150"/>
  <c r="BE154"/>
  <c r="BE162"/>
  <c r="BE165"/>
  <c r="BE167"/>
  <c r="BE173"/>
  <c r="BE207"/>
  <c r="BE209"/>
  <c r="BE256"/>
  <c r="BE282"/>
  <c r="J121"/>
  <c r="BE217"/>
  <c r="BE257"/>
  <c r="BE263"/>
  <c r="BE271"/>
  <c r="BE144"/>
  <c r="BE146"/>
  <c r="BE158"/>
  <c r="BE160"/>
  <c r="BE205"/>
  <c r="BE244"/>
  <c r="BE251"/>
  <c r="BE252"/>
  <c r="BE259"/>
  <c r="BE238"/>
  <c r="BE249"/>
  <c r="BE273"/>
  <c r="BE287"/>
  <c r="E85"/>
  <c r="BE142"/>
  <c r="BE171"/>
  <c r="BE183"/>
  <c r="BE185"/>
  <c r="BE191"/>
  <c r="BE223"/>
  <c r="BE225"/>
  <c r="BE242"/>
  <c r="BE261"/>
  <c r="F92"/>
  <c r="BE227"/>
  <c r="BE234"/>
  <c r="BE236"/>
  <c r="BE247"/>
  <c r="BE130"/>
  <c r="BE148"/>
  <c r="BE168"/>
  <c r="BE229"/>
  <c r="BE255"/>
  <c r="BE276"/>
  <c r="BE280"/>
  <c r="BE156"/>
  <c r="BE197"/>
  <c r="BE199"/>
  <c r="BE203"/>
  <c r="BE211"/>
  <c r="BE230"/>
  <c r="BE233"/>
  <c r="BE240"/>
  <c r="BE253"/>
  <c r="BE265"/>
  <c r="F37"/>
  <c i="1" r="BD95"/>
  <c i="3" r="J34"/>
  <c i="1" r="AW96"/>
  <c i="5" r="J34"/>
  <c i="1" r="AW98"/>
  <c i="6" r="F34"/>
  <c i="1" r="BA99"/>
  <c i="7" r="F35"/>
  <c i="1" r="BB100"/>
  <c i="9" r="F35"/>
  <c i="1" r="BB102"/>
  <c i="11" r="F36"/>
  <c i="1" r="BC104"/>
  <c i="12" r="F36"/>
  <c i="1" r="BC105"/>
  <c i="3" r="F34"/>
  <c i="1" r="BA96"/>
  <c i="4" r="F34"/>
  <c i="1" r="BA97"/>
  <c i="5" r="F34"/>
  <c i="1" r="BA98"/>
  <c i="6" r="J34"/>
  <c i="1" r="AW99"/>
  <c i="8" r="F36"/>
  <c i="1" r="BC101"/>
  <c i="10" r="F36"/>
  <c i="1" r="BC103"/>
  <c i="10" r="F34"/>
  <c i="1" r="BA103"/>
  <c i="12" r="F37"/>
  <c i="1" r="BD105"/>
  <c i="13" r="F36"/>
  <c i="1" r="BC106"/>
  <c i="2" r="F36"/>
  <c i="1" r="BC95"/>
  <c i="4" r="F37"/>
  <c i="1" r="BD97"/>
  <c i="5" r="F36"/>
  <c i="1" r="BC98"/>
  <c i="7" r="F37"/>
  <c i="1" r="BD100"/>
  <c i="8" r="F37"/>
  <c i="1" r="BD101"/>
  <c i="9" r="F34"/>
  <c i="1" r="BA102"/>
  <c i="11" r="F34"/>
  <c i="1" r="BA104"/>
  <c i="13" r="J34"/>
  <c i="1" r="AW106"/>
  <c i="13" r="F34"/>
  <c i="1" r="BA106"/>
  <c i="13" r="J30"/>
  <c i="2" r="F35"/>
  <c i="1" r="BB95"/>
  <c i="4" r="F35"/>
  <c i="1" r="BB97"/>
  <c i="6" r="F36"/>
  <c i="1" r="BC99"/>
  <c i="7" r="F36"/>
  <c i="1" r="BC100"/>
  <c i="9" r="J34"/>
  <c i="1" r="AW102"/>
  <c i="11" r="F35"/>
  <c i="1" r="BB104"/>
  <c i="12" r="J34"/>
  <c i="1" r="AW105"/>
  <c i="14" r="F37"/>
  <c i="1" r="BD107"/>
  <c i="2" r="F34"/>
  <c i="1" r="BA95"/>
  <c i="4" r="J34"/>
  <c i="1" r="AW97"/>
  <c i="6" r="F37"/>
  <c i="1" r="BD99"/>
  <c i="8" r="J34"/>
  <c i="1" r="AW101"/>
  <c i="10" r="J34"/>
  <c i="1" r="AW103"/>
  <c i="11" r="J34"/>
  <c i="1" r="AW104"/>
  <c i="13" r="F35"/>
  <c i="1" r="BB106"/>
  <c i="14" r="J34"/>
  <c i="1" r="AW107"/>
  <c i="3" r="F36"/>
  <c i="1" r="BC96"/>
  <c i="4" r="F36"/>
  <c i="1" r="BC97"/>
  <c i="7" r="F34"/>
  <c i="1" r="BA100"/>
  <c i="8" r="F35"/>
  <c i="1" r="BB101"/>
  <c i="10" r="F35"/>
  <c i="1" r="BB103"/>
  <c i="9" r="J30"/>
  <c i="12" r="F34"/>
  <c i="1" r="BA105"/>
  <c i="14" r="F36"/>
  <c i="1" r="BC107"/>
  <c i="3" r="F35"/>
  <c i="1" r="BB96"/>
  <c i="5" r="F35"/>
  <c i="1" r="BB98"/>
  <c i="6" r="F35"/>
  <c i="1" r="BB99"/>
  <c i="8" r="F34"/>
  <c i="1" r="BA101"/>
  <c i="10" r="F37"/>
  <c i="1" r="BD103"/>
  <c i="12" r="F35"/>
  <c i="1" r="BB105"/>
  <c i="14" r="F35"/>
  <c i="1" r="BB107"/>
  <c i="2" r="J34"/>
  <c i="1" r="AW95"/>
  <c i="3" r="F37"/>
  <c i="1" r="BD96"/>
  <c i="5" r="F37"/>
  <c i="1" r="BD98"/>
  <c i="7" r="J34"/>
  <c i="1" r="AW100"/>
  <c i="9" r="F37"/>
  <c i="1" r="BD102"/>
  <c i="9" r="F36"/>
  <c i="1" r="BC102"/>
  <c i="11" r="F37"/>
  <c i="1" r="BD104"/>
  <c i="13" r="F37"/>
  <c i="1" r="BD106"/>
  <c i="14" r="F34"/>
  <c i="1" r="BA107"/>
  <c i="7" l="1" r="BK125"/>
  <c r="BK124"/>
  <c r="J124"/>
  <c r="J96"/>
  <c i="4" r="T128"/>
  <c r="T127"/>
  <c i="8" r="R153"/>
  <c r="R124"/>
  <c i="4" r="P128"/>
  <c r="P127"/>
  <c i="1" r="AU97"/>
  <c i="4" r="BK128"/>
  <c r="J128"/>
  <c r="J97"/>
  <c i="2" r="BK128"/>
  <c r="J128"/>
  <c r="J97"/>
  <c i="7" r="R155"/>
  <c r="R124"/>
  <c i="12" r="P125"/>
  <c r="P124"/>
  <c i="1" r="AU105"/>
  <c i="2" r="P128"/>
  <c r="P127"/>
  <c i="1" r="AU95"/>
  <c i="2" r="R128"/>
  <c r="R127"/>
  <c i="6" r="T123"/>
  <c r="T122"/>
  <c i="8" r="P153"/>
  <c r="P124"/>
  <c i="1" r="AU101"/>
  <c i="11" r="T122"/>
  <c r="T121"/>
  <c i="12" r="BK125"/>
  <c r="BK124"/>
  <c r="J124"/>
  <c r="J96"/>
  <c i="13" r="P121"/>
  <c r="P120"/>
  <c i="1" r="AU106"/>
  <c i="2" r="T128"/>
  <c r="T127"/>
  <c i="6" r="BK123"/>
  <c r="BK122"/>
  <c r="J122"/>
  <c r="J96"/>
  <c i="12" r="T125"/>
  <c r="T124"/>
  <c i="13" r="T121"/>
  <c r="T120"/>
  <c i="3" r="T128"/>
  <c r="T127"/>
  <c i="14" r="R124"/>
  <c i="7" r="T124"/>
  <c i="3" r="R128"/>
  <c r="R127"/>
  <c i="8" r="T153"/>
  <c r="T124"/>
  <c i="11" r="P122"/>
  <c r="P121"/>
  <c i="1" r="AU104"/>
  <c i="11" r="R122"/>
  <c r="R121"/>
  <c i="4" r="R128"/>
  <c r="R127"/>
  <c i="3" r="P128"/>
  <c r="P127"/>
  <c i="1" r="AU96"/>
  <c i="14" r="T124"/>
  <c r="BK125"/>
  <c r="J125"/>
  <c r="J97"/>
  <c r="BK132"/>
  <c r="J132"/>
  <c r="J100"/>
  <c i="1" r="AG106"/>
  <c i="13" r="J96"/>
  <c r="J121"/>
  <c r="J97"/>
  <c i="11" r="BK121"/>
  <c r="J121"/>
  <c i="10" r="BK118"/>
  <c r="J118"/>
  <c r="J96"/>
  <c i="1" r="AG102"/>
  <c i="9" r="J96"/>
  <c r="J120"/>
  <c r="J97"/>
  <c i="8" r="BK124"/>
  <c r="J124"/>
  <c r="J96"/>
  <c i="4" r="BK127"/>
  <c r="J127"/>
  <c i="3" r="BK127"/>
  <c r="J127"/>
  <c i="2" r="BK127"/>
  <c r="J127"/>
  <c r="J96"/>
  <c i="4" r="F33"/>
  <c i="1" r="AZ97"/>
  <c i="8" r="J33"/>
  <c i="1" r="AV101"/>
  <c r="AT101"/>
  <c i="13" r="J33"/>
  <c i="1" r="AV106"/>
  <c r="AT106"/>
  <c r="AN106"/>
  <c r="BA94"/>
  <c r="W30"/>
  <c i="3" r="J33"/>
  <c i="1" r="AV96"/>
  <c r="AT96"/>
  <c i="9" r="J33"/>
  <c i="1" r="AV102"/>
  <c r="AT102"/>
  <c r="AN102"/>
  <c r="BD94"/>
  <c r="W33"/>
  <c i="3" r="F33"/>
  <c i="1" r="AZ96"/>
  <c i="9" r="F33"/>
  <c i="1" r="AZ102"/>
  <c i="14" r="J33"/>
  <c i="1" r="AV107"/>
  <c r="AT107"/>
  <c i="2" r="J33"/>
  <c i="1" r="AV95"/>
  <c r="AT95"/>
  <c i="7" r="J33"/>
  <c i="1" r="AV100"/>
  <c r="AT100"/>
  <c i="10" r="J33"/>
  <c i="1" r="AV103"/>
  <c r="AT103"/>
  <c i="12" r="J33"/>
  <c i="1" r="AV105"/>
  <c r="AT105"/>
  <c i="4" r="J30"/>
  <c i="1" r="AG97"/>
  <c i="5" r="J33"/>
  <c i="1" r="AV98"/>
  <c r="AT98"/>
  <c i="6" r="F33"/>
  <c i="1" r="AZ99"/>
  <c i="11" r="J33"/>
  <c i="1" r="AV104"/>
  <c r="AT104"/>
  <c r="BC94"/>
  <c r="AY94"/>
  <c i="2" r="F33"/>
  <c i="1" r="AZ95"/>
  <c i="7" r="F33"/>
  <c i="1" r="AZ100"/>
  <c i="10" r="F33"/>
  <c i="1" r="AZ103"/>
  <c i="11" r="J30"/>
  <c i="1" r="AG104"/>
  <c i="13" r="F33"/>
  <c i="1" r="AZ106"/>
  <c i="14" r="F33"/>
  <c i="1" r="AZ107"/>
  <c i="3" r="J30"/>
  <c i="1" r="AG96"/>
  <c i="5" r="F33"/>
  <c i="1" r="AZ98"/>
  <c i="5" r="J30"/>
  <c i="1" r="AG98"/>
  <c i="6" r="J33"/>
  <c i="1" r="AV99"/>
  <c r="AT99"/>
  <c i="11" r="F33"/>
  <c i="1" r="AZ104"/>
  <c r="BB94"/>
  <c r="AX94"/>
  <c i="4" r="J33"/>
  <c i="1" r="AV97"/>
  <c r="AT97"/>
  <c i="8" r="F33"/>
  <c i="1" r="AZ101"/>
  <c i="12" r="F33"/>
  <c i="1" r="AZ105"/>
  <c i="14" l="1" r="BK124"/>
  <c r="J124"/>
  <c r="J96"/>
  <c i="6" r="J123"/>
  <c r="J97"/>
  <c i="12" r="J125"/>
  <c r="J97"/>
  <c i="7" r="J125"/>
  <c r="J97"/>
  <c i="13" r="J39"/>
  <c i="1" r="AN104"/>
  <c i="11" r="J96"/>
  <c r="J39"/>
  <c i="9" r="J39"/>
  <c i="1" r="AN98"/>
  <c r="AN97"/>
  <c i="5" r="J39"/>
  <c i="4" r="J96"/>
  <c i="1" r="AN96"/>
  <c i="3" r="J96"/>
  <c i="4" r="J39"/>
  <c i="3" r="J39"/>
  <c i="1" r="AU94"/>
  <c i="2" r="J30"/>
  <c i="1" r="AG95"/>
  <c r="W31"/>
  <c i="12" r="J30"/>
  <c i="1" r="AG105"/>
  <c i="8" r="J30"/>
  <c i="1" r="AG101"/>
  <c r="AN101"/>
  <c r="AW94"/>
  <c r="AK30"/>
  <c i="6" r="J30"/>
  <c i="1" r="AG99"/>
  <c r="W32"/>
  <c i="7" r="J30"/>
  <c i="1" r="AG100"/>
  <c i="10" r="J30"/>
  <c i="1" r="AG103"/>
  <c r="AN103"/>
  <c r="AZ94"/>
  <c r="W29"/>
  <c i="6" l="1" r="J39"/>
  <c i="12" r="J39"/>
  <c i="7" r="J39"/>
  <c i="10" r="J39"/>
  <c i="8" r="J39"/>
  <c i="2" r="J39"/>
  <c i="1" r="AN95"/>
  <c r="AN100"/>
  <c r="AN105"/>
  <c r="AN99"/>
  <c r="AV94"/>
  <c r="AK29"/>
  <c i="14" r="J30"/>
  <c i="1" r="AG107"/>
  <c r="AG94"/>
  <c r="AK26"/>
  <c i="14" l="1" r="J39"/>
  <c i="1" r="AK35"/>
  <c r="AN107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<sst xmlns="http://schemas.openxmlformats.org/spreadsheetml/2006/main">
  <si>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</si>
  <si>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</si>
  <si>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</si>
  <si>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</si>
  <si>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</si>
  <si>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{8bc4482c-2625-4a9b-b6f2-e011a9e0ae83}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</si>
  <si>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</si>
  <si>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</si>
  <si>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</si>
  <si>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</si>
  <si>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</si>
  <si>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</si>
  <si>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</si>
  <si>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</si>
  <si>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28092020-021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</si>
  <si>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</si>
  <si>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</si>
  <si>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Revitalizace veřejných ploch města Luby - ETAPA II</t>
  </si>
  <si>
    <t>KSO:</t>
  </si>
  <si>
    <t>CC-CZ:</t>
  </si>
  <si>
    <t>Místo:</t>
  </si>
  <si>
    <t>Luby u Chebu</t>
  </si>
  <si>
    <t>Datum:</t>
  </si>
  <si>
    <t>19. 10. 2020</t>
  </si>
  <si>
    <t>Zadavatel:</t>
  </si>
  <si>
    <t>IČ:</t>
  </si>
  <si>
    <t>00254053</t>
  </si>
  <si>
    <t>Město Luby</t>
  </si>
  <si>
    <t>DIČ:</t>
  </si>
  <si>
    <t>Uchazeč:</t>
  </si>
  <si>
    <t>Vyplň údaj</t>
  </si>
  <si>
    <t>Projektant:</t>
  </si>
  <si>
    <t>26355981</t>
  </si>
  <si>
    <t>A69 - Architekti s.r.o.</t>
  </si>
  <si>
    <t>True</t>
  </si>
  <si>
    <t>Zpracovatel:</t>
  </si>
  <si>
    <t>14733099</t>
  </si>
  <si>
    <t>Ing. Pavel Šturc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</si>
  <si>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</si>
  <si>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</si>
  <si>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</si>
  <si>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</si>
  <si>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</si>
  <si>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</si>
  <si>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</si>
  <si>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</si>
  <si>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</si>
  <si>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</si>
  <si>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</si>
  <si>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</si>
  <si>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</si>
  <si>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</si>
  <si>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</si>
  <si>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</si>
  <si>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</si>
  <si>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</si>
  <si>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</si>
  <si>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</si>
  <si>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</si>
  <si>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</si>
  <si>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</si>
  <si>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</si>
  <si>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</si>
  <si>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</si>
  <si>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</si>
  <si>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</si>
  <si>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</si>
  <si>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</si>
  <si>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</si>
  <si>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</si>
  <si>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</si>
  <si>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</si>
  <si>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</si>
  <si>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</si>
  <si>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</si>
  <si>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</si>
  <si>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</si>
  <si>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</si>
  <si>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</si>
  <si>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</si>
  <si>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</si>
  <si>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</si>
  <si>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</si>
  <si>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</si>
  <si>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IO 01</t>
  </si>
  <si>
    <t>Dopravní řešení a komunikace Etapa II</t>
  </si>
  <si>
    <t>STA</t>
  </si>
  <si>
    <t>1</t>
  </si>
  <si>
    <t>{2161e457-fa90-4e2d-8fa8-408daef56231}</t>
  </si>
  <si>
    <t>822</t>
  </si>
  <si>
    <t>2</t>
  </si>
  <si>
    <t>IO 02</t>
  </si>
  <si>
    <t>Opěrné zdi a schodiště Etapa II</t>
  </si>
  <si>
    <t>{8a9e487d-a334-43b0-b906-f77543ac1dae}</t>
  </si>
  <si>
    <t>IO 03</t>
  </si>
  <si>
    <t>Dešťová kanalizace Etapa II</t>
  </si>
  <si>
    <t>{321d274b-0da3-4e10-a835-1d97819b3a47}</t>
  </si>
  <si>
    <t>IO 04</t>
  </si>
  <si>
    <t>Veřejné osvětlení Etapa II</t>
  </si>
  <si>
    <t>{d4fb27b3-c6a5-4f5c-83b9-1b951093e119}</t>
  </si>
  <si>
    <t>IO 06</t>
  </si>
  <si>
    <t>Optická síť Etapa II</t>
  </si>
  <si>
    <t>{21119e0d-7b2e-4cc5-87c1-4af0560758d7}</t>
  </si>
  <si>
    <t>SO 01-06</t>
  </si>
  <si>
    <t>Drobná architektura - Oplocení kontejnerů - Etapa II</t>
  </si>
  <si>
    <t>{bc4d3fb4-5f4f-41f1-8651-f2e284be0e68}</t>
  </si>
  <si>
    <t>SO 01-07</t>
  </si>
  <si>
    <t>{69124db7-7661-4278-b04f-2061e7f02cef}</t>
  </si>
  <si>
    <t>SO 02</t>
  </si>
  <si>
    <t>Sadové úpravy Etapa II</t>
  </si>
  <si>
    <t>{c925b280-5092-40af-8937-23baf15271cb}</t>
  </si>
  <si>
    <t>SO 03</t>
  </si>
  <si>
    <t>Mobiliář Etapa II</t>
  </si>
  <si>
    <t>{e87d9790-1e1c-4e3a-88ea-c5eff8df5175}</t>
  </si>
  <si>
    <t>SO 04</t>
  </si>
  <si>
    <t>Demolice Etapa II</t>
  </si>
  <si>
    <t>{1bbc494b-24be-4642-9281-73943314fe23}</t>
  </si>
  <si>
    <t>SO 05</t>
  </si>
  <si>
    <t>Bezbariérové přístupy Etapa II</t>
  </si>
  <si>
    <t>{ad254236-dfea-4afe-a0c3-56e796adaee8}</t>
  </si>
  <si>
    <t>VON</t>
  </si>
  <si>
    <t>Vedlejší a ostatní náklady Etapa II</t>
  </si>
  <si>
    <t>{0c35cd16-5557-40bc-9b5e-62d21ae1521f}</t>
  </si>
  <si>
    <t>SO 01-03</t>
  </si>
  <si>
    <t>Obklad fasád</t>
  </si>
  <si>
    <t>{c259cb32-24df-4be1-a2f5-6d108715460d}</t>
  </si>
  <si>
    <t>KRYCÍ LIST SOUPISU PRACÍ</t>
  </si>
  <si>
    <t>Objekt:</t>
  </si>
  <si>
    <t>IO 01 - Dopravní řešení a komunikace Etapa II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</si>
  <si>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</si>
  <si>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</si>
  <si>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</si>
  <si>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</si>
  <si>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</si>
  <si>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</si>
  <si>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</si>
  <si>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</si>
  <si>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</si>
  <si>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</si>
  <si>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</si>
  <si>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</si>
  <si>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>PSV - Práce a dodávky PSV</t>
  </si>
  <si>
    <t xml:space="preserve">    711 - Izolace proti vodě, vlhkosti a plynům</t>
  </si>
  <si>
    <t>VRN - Vedlejší rozpočtové náklady</t>
  </si>
  <si>
    <t>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</si>
  <si>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</si>
  <si>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</si>
  <si>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</si>
  <si>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</si>
  <si>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</si>
  <si>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</si>
  <si>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</si>
  <si>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</si>
  <si>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</si>
  <si>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</si>
  <si>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</si>
  <si>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</si>
  <si>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</si>
  <si>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</si>
  <si>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</si>
  <si>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</si>
  <si>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</si>
  <si>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</si>
  <si>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122251106</t>
  </si>
  <si>
    <t>Odkopávky a prokopávky nezapažené v hornině třídy těžitelnosti I, skupiny 3 objem do 5000 m3 strojně</t>
  </si>
  <si>
    <t>m3</t>
  </si>
  <si>
    <t>4</t>
  </si>
  <si>
    <t>189601100</t>
  </si>
  <si>
    <t>VV</t>
  </si>
  <si>
    <t>194"profil 4</t>
  </si>
  <si>
    <t>252"profil 2</t>
  </si>
  <si>
    <t>1467"profil 3</t>
  </si>
  <si>
    <t>50"chodníky</t>
  </si>
  <si>
    <t>200"ostatní</t>
  </si>
  <si>
    <t>738*0,3*0,3"rýha pro drenáže</t>
  </si>
  <si>
    <t>Součet</t>
  </si>
  <si>
    <t>122351104</t>
  </si>
  <si>
    <t>Odkopávky a prokopávky nezapažené v hornině třídy těžitelnosti II, skupiny 4 objem do 500 m3 strojně</t>
  </si>
  <si>
    <t>-2057576863</t>
  </si>
  <si>
    <t>300"pro možný výskyt hornin třídy těžitelnosti II, skupiny 4</t>
  </si>
  <si>
    <t>3</t>
  </si>
  <si>
    <t>162306111</t>
  </si>
  <si>
    <t>Vodorovné přemístění do 500 m bez naložení výkopku ze zemin schopných zúrodnění</t>
  </si>
  <si>
    <t>-1258480190</t>
  </si>
  <si>
    <t>1336*0,15</t>
  </si>
  <si>
    <t>162751117</t>
  </si>
  <si>
    <t>Vodorovné přemístění do 10000 m výkopku/sypaniny z horniny třídy těžitelnosti I, skupiny 1 až 3</t>
  </si>
  <si>
    <t>-528139355</t>
  </si>
  <si>
    <t>2229,42-200,4</t>
  </si>
  <si>
    <t>5</t>
  </si>
  <si>
    <t>162751119</t>
  </si>
  <si>
    <t>Příplatek k vodorovnému přemístění výkopku/sypaniny z horniny třídy těžitelnosti I, skupiny 1 až 3 ZKD 1000 m přes 10000 m</t>
  </si>
  <si>
    <t>785601696</t>
  </si>
  <si>
    <t>2029,02*12</t>
  </si>
  <si>
    <t>6</t>
  </si>
  <si>
    <t>162751137</t>
  </si>
  <si>
    <t>Vodorovné přemístění do 10000 m výkopku/sypaniny z horniny třídy těžitelnosti II, skupiny 4 a 5</t>
  </si>
  <si>
    <t>-2127967202</t>
  </si>
  <si>
    <t>300</t>
  </si>
  <si>
    <t>7</t>
  </si>
  <si>
    <t>162751139</t>
  </si>
  <si>
    <t>Příplatek k vodorovnému přemístění výkopku/sypaniny z horniny třídy těžitelnosti II, skupiny 4 a 5 ZKD 1000 m přes 10000 m</t>
  </si>
  <si>
    <t>995138053</t>
  </si>
  <si>
    <t>300*12</t>
  </si>
  <si>
    <t>8</t>
  </si>
  <si>
    <t>171151103</t>
  </si>
  <si>
    <t>Uložení sypaniny z hornin soudržných do násypů zhutněných</t>
  </si>
  <si>
    <t>386731548</t>
  </si>
  <si>
    <t>39+6"stávající výkopek pro profil 3, násyp</t>
  </si>
  <si>
    <t>125"štěrkopísek za obrubami</t>
  </si>
  <si>
    <t>9</t>
  </si>
  <si>
    <t>M</t>
  </si>
  <si>
    <t>58337344</t>
  </si>
  <si>
    <t>štěrkopísek frakce 0/32</t>
  </si>
  <si>
    <t>t</t>
  </si>
  <si>
    <t>-1036190234</t>
  </si>
  <si>
    <t>500*0,5*0,5*2,2</t>
  </si>
  <si>
    <t>10</t>
  </si>
  <si>
    <t>181351103</t>
  </si>
  <si>
    <t>Rozprostření ornice tl vrstvy do 200 mm pl přes 100 do 500 m2 v rovině nebo ve svahu do 1:5 strojně</t>
  </si>
  <si>
    <t>m2</t>
  </si>
  <si>
    <t>305355656</t>
  </si>
  <si>
    <t>1336</t>
  </si>
  <si>
    <t>11</t>
  </si>
  <si>
    <t>181411131</t>
  </si>
  <si>
    <t>Založení parkového trávníku výsevem plochy do 1000 m2 v rovině a ve svahu do 1:5</t>
  </si>
  <si>
    <t>1191192394</t>
  </si>
  <si>
    <t>12</t>
  </si>
  <si>
    <t>00572410</t>
  </si>
  <si>
    <t>osivo směs travní parková</t>
  </si>
  <si>
    <t>kg</t>
  </si>
  <si>
    <t>1490025644</t>
  </si>
  <si>
    <t>1336*0,03 "Přepočtené koeficientem množství</t>
  </si>
  <si>
    <t>13</t>
  </si>
  <si>
    <t>181951112</t>
  </si>
  <si>
    <t>Úprava pláně v hornině třídy těžitelnosti I, skupiny 1 až 3 se zhutněním</t>
  </si>
  <si>
    <t>999961321</t>
  </si>
  <si>
    <t>1928</t>
  </si>
  <si>
    <t>Zakládání</t>
  </si>
  <si>
    <t>14</t>
  </si>
  <si>
    <t>211971110</t>
  </si>
  <si>
    <t>Zřízení opláštění žeber nebo trativodů geotextilií v rýze nebo zářezu sklonu do 1:2</t>
  </si>
  <si>
    <t>-1956639451</t>
  </si>
  <si>
    <t>(0,3+0,3+0,3+0,3)*738</t>
  </si>
  <si>
    <t>69311060</t>
  </si>
  <si>
    <t>geotextilie netkaná separační, ochranná, filtrační, drenážní PP 200g/m2</t>
  </si>
  <si>
    <t>-597401819</t>
  </si>
  <si>
    <t>16</t>
  </si>
  <si>
    <t>212752101</t>
  </si>
  <si>
    <t>Trativod z drenážních trubek korugovaných PE-HD SN 4 perforace 360° včetně lože otevřený výkop DN 100 pro liniové stavby</t>
  </si>
  <si>
    <t>m</t>
  </si>
  <si>
    <t>859639801</t>
  </si>
  <si>
    <t>738</t>
  </si>
  <si>
    <t>Komunikace pozemní</t>
  </si>
  <si>
    <t>17</t>
  </si>
  <si>
    <t>564211111</t>
  </si>
  <si>
    <t>Podklad nebo podsyp ze štěrkopísku ŠP tl 50 mm</t>
  </si>
  <si>
    <t>-1422716967</t>
  </si>
  <si>
    <t>495*2</t>
  </si>
  <si>
    <t>18</t>
  </si>
  <si>
    <t>564751111</t>
  </si>
  <si>
    <t>Podklad z kameniva hrubého drceného vel. 32-63 mm tl 150 mm</t>
  </si>
  <si>
    <t>1863764472</t>
  </si>
  <si>
    <t xml:space="preserve">495*1,25"parkovací stání, 1. vrstva </t>
  </si>
  <si>
    <t xml:space="preserve">976*1,25"vozovka obytná zóna, 1. vrstva </t>
  </si>
  <si>
    <t xml:space="preserve">(344+131)*1,25"chodníky kamenná dlažba a místo pro kontejnery + výměna za mlat. chodník, 1. vrstva </t>
  </si>
  <si>
    <t xml:space="preserve">5,5*1,25"chodník mezi garážemi a panelákem, 1. vrstva </t>
  </si>
  <si>
    <t xml:space="preserve">495*1,2"parkovací stání, 2. vrstva </t>
  </si>
  <si>
    <t xml:space="preserve">976*1,2"vozovka obytná zóna, 2. vrstva </t>
  </si>
  <si>
    <t xml:space="preserve">(344+131)*1,2"chodníky kamenná dlažba a místo pro kontejnery + výměna za mlat. chodník, 2. vrstva </t>
  </si>
  <si>
    <t xml:space="preserve">5,5*1,2"chodník mezi garážemi a panelákem, 2. vrstva </t>
  </si>
  <si>
    <t>19</t>
  </si>
  <si>
    <t>564831111</t>
  </si>
  <si>
    <t>Podklad ze štěrkodrtě ŠD tl 100 mm</t>
  </si>
  <si>
    <t>1113243142</t>
  </si>
  <si>
    <t>5,5*1,12"chodník mezi garážemi</t>
  </si>
  <si>
    <t>20</t>
  </si>
  <si>
    <t>564841111</t>
  </si>
  <si>
    <t>Podklad ze štěrkodrtě ŠD tl 120 mm</t>
  </si>
  <si>
    <t>-1408238831</t>
  </si>
  <si>
    <t>495*1,16"parkovací stání</t>
  </si>
  <si>
    <t>976*1,16"vozovka obytná zóna</t>
  </si>
  <si>
    <t>(344+131)*1,16"chodníky kamenná dlažba a místo pro kontejnery + výměna za mlat. chodník</t>
  </si>
  <si>
    <t>5,5*1,16"chodník mezi garážemi a panelákem</t>
  </si>
  <si>
    <t>564851111</t>
  </si>
  <si>
    <t>Podklad ze štěrkodrtě ŠD tl 150 mm</t>
  </si>
  <si>
    <t>782450796</t>
  </si>
  <si>
    <t>495*1,12"parkovací stání</t>
  </si>
  <si>
    <t>(344+131)*1,12"chodníky kamenná dlažba a místo pro kontejnery + výměna za mlat. chodník</t>
  </si>
  <si>
    <t>83*1,12"odvodňovací žlab</t>
  </si>
  <si>
    <t>72*1,12"okapový chodník</t>
  </si>
  <si>
    <t>22</t>
  </si>
  <si>
    <t>564861111</t>
  </si>
  <si>
    <t>Podklad ze štěrkodrtě ŠD tl 200 mm</t>
  </si>
  <si>
    <t>-198108238</t>
  </si>
  <si>
    <t>976*1,12"vozovka obytná zóna</t>
  </si>
  <si>
    <t>23</t>
  </si>
  <si>
    <t>564952111</t>
  </si>
  <si>
    <t>Podklad z mechanicky zpevněného kameniva MZK tl 150 mm</t>
  </si>
  <si>
    <t>227090466</t>
  </si>
  <si>
    <t>495*1,1"parkovací stání</t>
  </si>
  <si>
    <t>976*1,1"vozovka obytná zóna</t>
  </si>
  <si>
    <t>24</t>
  </si>
  <si>
    <t>565155111</t>
  </si>
  <si>
    <t>Asfaltový beton vrstva podkladní ACP 16 (obalované kamenivo OKS) tl 70 mm š do 3 m</t>
  </si>
  <si>
    <t>-777394865</t>
  </si>
  <si>
    <t>976*1,05"vozovka obytná zóna</t>
  </si>
  <si>
    <t>25</t>
  </si>
  <si>
    <t>573111112</t>
  </si>
  <si>
    <t>Postřik živičný infiltrační s posypem z asfaltu množství 1 kg/m2</t>
  </si>
  <si>
    <t>592890181</t>
  </si>
  <si>
    <t>26</t>
  </si>
  <si>
    <t>573211107</t>
  </si>
  <si>
    <t>Postřik živičný spojovací z asfaltu v množství 0,30 kg/m2</t>
  </si>
  <si>
    <t>1738802723</t>
  </si>
  <si>
    <t>976"vozovka obytná zóna</t>
  </si>
  <si>
    <t>27</t>
  </si>
  <si>
    <t>577134111</t>
  </si>
  <si>
    <t>Asfaltový beton vrstva obrusná ACO 11 (ABS) tř. I tl 40 mm š do 3 m z nemodifikovaného asfaltu</t>
  </si>
  <si>
    <t>1178764950</t>
  </si>
  <si>
    <t>28</t>
  </si>
  <si>
    <t>591211111</t>
  </si>
  <si>
    <t>Kladení dlažby z kostek drobných z kamene do lože z kameniva těženého tl 50 mm</t>
  </si>
  <si>
    <t>-1526863840</t>
  </si>
  <si>
    <t>495"parkovací stání, kostka tmavá</t>
  </si>
  <si>
    <t>5,5"chodník mezi garážemi, kostka tmavá</t>
  </si>
  <si>
    <t>(5+5+10)*0,1"kladení bílých žulových kostek jako předěl mezi stáními TP</t>
  </si>
  <si>
    <t>(1+30*2,5)*0,1"kladení bílých žulových kostek jako VDZ V10a a V10b</t>
  </si>
  <si>
    <t>29</t>
  </si>
  <si>
    <t>58381007</t>
  </si>
  <si>
    <t>kostka dlažební žula drobná 8/10</t>
  </si>
  <si>
    <t>-757701254</t>
  </si>
  <si>
    <t>500,5*1,02"parkovací stání a chodník mezi garážemi, tmavá kostka</t>
  </si>
  <si>
    <t>297*0,1"přídlažba jednolinka, tmavá kostka</t>
  </si>
  <si>
    <t>(5+5+10)*0,1"předěl mezi stáními TP, bílá kostka</t>
  </si>
  <si>
    <t>(1+30*2,5)*0,1"VDZ V10a a V10b, bílá kostka</t>
  </si>
  <si>
    <t>30</t>
  </si>
  <si>
    <t>591412111</t>
  </si>
  <si>
    <t>Kladení dlažby z mozaiky dvou a vícebarevné komunikací pro pěší lože z kameniva</t>
  </si>
  <si>
    <t>2049786726</t>
  </si>
  <si>
    <t>344+131</t>
  </si>
  <si>
    <t>31</t>
  </si>
  <si>
    <t>58381004</t>
  </si>
  <si>
    <t>kostka dlažební mozaika žula 4/6 tř 1</t>
  </si>
  <si>
    <t>1229914038</t>
  </si>
  <si>
    <t>475*1,02 "Přepočtené koeficientem množství</t>
  </si>
  <si>
    <t>32</t>
  </si>
  <si>
    <t>596841120</t>
  </si>
  <si>
    <t>Kladení betonové dlažby komunikací pro pěší do lože z cement malty vel do 0,09 m2 plochy do 50 m2</t>
  </si>
  <si>
    <t>337620439</t>
  </si>
  <si>
    <t>72</t>
  </si>
  <si>
    <t>33</t>
  </si>
  <si>
    <t>59246005</t>
  </si>
  <si>
    <t>dlažba plošná betonová terasová reliéfní 400x400x40mm</t>
  </si>
  <si>
    <t>1822243949</t>
  </si>
  <si>
    <t>34</t>
  </si>
  <si>
    <t>597661111</t>
  </si>
  <si>
    <t>Rigol dlážděný do lože z betonu tl 100 mm z dlažebních kostek drobných</t>
  </si>
  <si>
    <t>1536260803</t>
  </si>
  <si>
    <t>85</t>
  </si>
  <si>
    <t>Trubní vedení</t>
  </si>
  <si>
    <t>35</t>
  </si>
  <si>
    <t>877265251</t>
  </si>
  <si>
    <t>Montáž samostatného nalepovacího hrdla z tvrdého PVC-systém KG DN 110</t>
  </si>
  <si>
    <t>kus</t>
  </si>
  <si>
    <t>-90041465</t>
  </si>
  <si>
    <t>36</t>
  </si>
  <si>
    <t>28611706</t>
  </si>
  <si>
    <t>nalepovací hrdlo samostatné kanalizace plastové KG DN 110</t>
  </si>
  <si>
    <t>-749282041</t>
  </si>
  <si>
    <t>78</t>
  </si>
  <si>
    <t>37</t>
  </si>
  <si>
    <t>895270102</t>
  </si>
  <si>
    <t>Proplachovací a kontrolní šachta z PE-HD pro drenáže liniových staveb šachtové dno DN 400/250 odbočné</t>
  </si>
  <si>
    <t>-1004456724</t>
  </si>
  <si>
    <t>38</t>
  </si>
  <si>
    <t>895270221</t>
  </si>
  <si>
    <t>Proplachovací a kontrolní šachta z PE-HD DN 400 pro drenáže liniových staveb poklop litinový pro třídu zatížení A 15</t>
  </si>
  <si>
    <t>-1469021132</t>
  </si>
  <si>
    <t>39</t>
  </si>
  <si>
    <t>895270224</t>
  </si>
  <si>
    <t>Proplachovací a kontrolní šachta z PE-HD DN 400 pro drenáže liniových staveb poklop litinový pro třídu zatížení D 400</t>
  </si>
  <si>
    <t>-299523007</t>
  </si>
  <si>
    <t>40</t>
  </si>
  <si>
    <t>899331111</t>
  </si>
  <si>
    <t>Výšková úprava uličního vstupu nebo vpusti do 200 mm zvýšením poklopu</t>
  </si>
  <si>
    <t>-2019616566</t>
  </si>
  <si>
    <t>41</t>
  </si>
  <si>
    <t>899431111</t>
  </si>
  <si>
    <t>Výšková úprava uličního vstupu nebo vpusti do 200 mm zvýšením krycího hrnce, šoupěte nebo hydrantu</t>
  </si>
  <si>
    <t>1139744685</t>
  </si>
  <si>
    <t>Ostatní konstrukce a práce, bourání</t>
  </si>
  <si>
    <t>42</t>
  </si>
  <si>
    <t>914111121</t>
  </si>
  <si>
    <t>Montáž svislé dopravní značky do velikosti 2 m2 objímkami na sloupek nebo konzolu</t>
  </si>
  <si>
    <t>1626719391</t>
  </si>
  <si>
    <t>43</t>
  </si>
  <si>
    <t>40445625</t>
  </si>
  <si>
    <t>informativní značky provozní IP8, IP9, IP11-IP13 500x700mm</t>
  </si>
  <si>
    <t>-1512666610</t>
  </si>
  <si>
    <t>44</t>
  </si>
  <si>
    <t>40445647</t>
  </si>
  <si>
    <t>dodatkové tabulky E1, E2a,b , E6, E9, E10 E12c, E17 500x500mm</t>
  </si>
  <si>
    <t>-1340004398</t>
  </si>
  <si>
    <t>45</t>
  </si>
  <si>
    <t>914511111</t>
  </si>
  <si>
    <t>Montáž sloupku dopravních značek délky do 3,5 m s betonovým základem</t>
  </si>
  <si>
    <t>1524397769</t>
  </si>
  <si>
    <t>46</t>
  </si>
  <si>
    <t>40445225</t>
  </si>
  <si>
    <t>sloupek pro dopravní značku Zn D 60mm v 3,5m</t>
  </si>
  <si>
    <t>-2124423636</t>
  </si>
  <si>
    <t>47</t>
  </si>
  <si>
    <t>915311113</t>
  </si>
  <si>
    <t>Předformátované vodorovné dopravní značení dopravní značky do 5 m2</t>
  </si>
  <si>
    <t>33772911</t>
  </si>
  <si>
    <t>48</t>
  </si>
  <si>
    <t>916111123</t>
  </si>
  <si>
    <t>Osazení obruby z drobných kostek s boční opěrou do lože z betonu prostého</t>
  </si>
  <si>
    <t>-601125887</t>
  </si>
  <si>
    <t>49</t>
  </si>
  <si>
    <t>916241213</t>
  </si>
  <si>
    <t>Osazení obrubníku kamenného stojatého s boční opěrou do lože z betonu prostého</t>
  </si>
  <si>
    <t>-178768355</t>
  </si>
  <si>
    <t>726+10+69+2+24</t>
  </si>
  <si>
    <t>50</t>
  </si>
  <si>
    <t>58380374</t>
  </si>
  <si>
    <t>obrubník kamenný žulový přímý 120x250mm</t>
  </si>
  <si>
    <t>700043228</t>
  </si>
  <si>
    <t>726+10+69</t>
  </si>
  <si>
    <t>51</t>
  </si>
  <si>
    <t>58380416</t>
  </si>
  <si>
    <t>obrubník kamenný žulový obloukový R 0,5-1m 200x250mm</t>
  </si>
  <si>
    <t>-935026037</t>
  </si>
  <si>
    <t>52</t>
  </si>
  <si>
    <t>58380428</t>
  </si>
  <si>
    <t>obrubník kamenný žulový obloukový R 1-3m 200x200mm</t>
  </si>
  <si>
    <t>694367062</t>
  </si>
  <si>
    <t>53</t>
  </si>
  <si>
    <t>919726122</t>
  </si>
  <si>
    <t>Geotextilie pro ochranu, separaci a filtraci netkaná měrná hmotnost do 300 g/m2</t>
  </si>
  <si>
    <t>793912420</t>
  </si>
  <si>
    <t>495*1,4"parkovací stání</t>
  </si>
  <si>
    <t>976*1,4"vozovka obytná zóna</t>
  </si>
  <si>
    <t>(344+131)*1,4"chodník kamenná dlažba a místo pro kontejnery + výměna za mlat. chodník</t>
  </si>
  <si>
    <t>5,5*1,4"chodník mezi garážemi a panelákem</t>
  </si>
  <si>
    <t>54</t>
  </si>
  <si>
    <t>919726203</t>
  </si>
  <si>
    <t>Izolační vana - 950 kg/m3 HDPE</t>
  </si>
  <si>
    <t>1939138456</t>
  </si>
  <si>
    <t>495*1,5"včetně přesahů a zatáhnutí až k obrubě</t>
  </si>
  <si>
    <t>55</t>
  </si>
  <si>
    <t>919735125</t>
  </si>
  <si>
    <t>Řezání kamenné obruby</t>
  </si>
  <si>
    <t>2062521534</t>
  </si>
  <si>
    <t>997</t>
  </si>
  <si>
    <t>Přesun sutě</t>
  </si>
  <si>
    <t>56</t>
  </si>
  <si>
    <t>997221873</t>
  </si>
  <si>
    <t>Poplatek za uložení stavebního odpadu na recyklační skládce (skládkovné) zeminy a kamení zatříděného do Katalogu odpadů pod kódem 17 05 04</t>
  </si>
  <si>
    <t>-975402042</t>
  </si>
  <si>
    <t>(2029,02+300)*1,9</t>
  </si>
  <si>
    <t>PSV</t>
  </si>
  <si>
    <t>Práce a dodávky PSV</t>
  </si>
  <si>
    <t>711</t>
  </si>
  <si>
    <t>Izolace proti vodě, vlhkosti a plynům</t>
  </si>
  <si>
    <t>57</t>
  </si>
  <si>
    <t>711161273</t>
  </si>
  <si>
    <t>Provedení izolace proti zemní vlhkosti svislé z nopové fólie</t>
  </si>
  <si>
    <t>310308731</t>
  </si>
  <si>
    <t>180</t>
  </si>
  <si>
    <t>58</t>
  </si>
  <si>
    <t>28323010</t>
  </si>
  <si>
    <t>fólie profilovaná (nopová) drenážní HDPE s výškou nopů 20mm</t>
  </si>
  <si>
    <t>604166359</t>
  </si>
  <si>
    <t>180*1,1 'Přepočtené koeficientem množství</t>
  </si>
  <si>
    <t>VRN</t>
  </si>
  <si>
    <t>Vedlejší rozpočtové náklady</t>
  </si>
  <si>
    <t>VRN4</t>
  </si>
  <si>
    <t>Inženýrská činnost</t>
  </si>
  <si>
    <t>59</t>
  </si>
  <si>
    <t>043154000</t>
  </si>
  <si>
    <t>Zkoušky hutnicí</t>
  </si>
  <si>
    <t>sou</t>
  </si>
  <si>
    <t>1024</t>
  </si>
  <si>
    <t>-1777477805</t>
  </si>
  <si>
    <t>IO 02 - Opěrné zdi a schodiště Etapa II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</si>
  <si>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</si>
  <si>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</si>
  <si>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</si>
  <si>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998 - Přesun hmot</t>
  </si>
  <si>
    <t>767 - Konstrukce zámečnické</t>
  </si>
  <si>
    <t>132251103</t>
  </si>
  <si>
    <t xml:space="preserve">Hloubení rýh nezapažených  š do 800 mm v hornině třídy těžitelnosti I, skupiny 3 objem do 100 m3 strojně</t>
  </si>
  <si>
    <t>19651020</t>
  </si>
  <si>
    <t>0,4*1,4*6,265</t>
  </si>
  <si>
    <t>0,4*0,8*4,252</t>
  </si>
  <si>
    <t>0,4*1,4*6,19</t>
  </si>
  <si>
    <t>0,4*1,4*5,98</t>
  </si>
  <si>
    <t>0,4*1,4*5,789</t>
  </si>
  <si>
    <t>0,4*0,8*4</t>
  </si>
  <si>
    <t>0,4*1,4*6,493</t>
  </si>
  <si>
    <t>0,4*0,8*6,393</t>
  </si>
  <si>
    <t>0,4*1,4*11,871</t>
  </si>
  <si>
    <t>0,4*1,4*8,057</t>
  </si>
  <si>
    <t>0,4*0,8*5,107</t>
  </si>
  <si>
    <t>0,4*1,4*6,025</t>
  </si>
  <si>
    <t>0,4*0,8*3,968</t>
  </si>
  <si>
    <t>131251100</t>
  </si>
  <si>
    <t>Hloubení jam nezapažených v hornině třídy těžitelnosti I, skupiny 3 objem do 20 m3 strojně</t>
  </si>
  <si>
    <t>564416583</t>
  </si>
  <si>
    <t>(2,5*0,9*0,3)*2</t>
  </si>
  <si>
    <t>Vodorovné přemístění přes 9 000 do 10000 m výkopku/sypaniny z horniny třídy těžitelnosti I skupiny 1 až 3</t>
  </si>
  <si>
    <t>905157333</t>
  </si>
  <si>
    <t>52,956+5,4</t>
  </si>
  <si>
    <t>655489357</t>
  </si>
  <si>
    <t>58,356*11</t>
  </si>
  <si>
    <t>167151101</t>
  </si>
  <si>
    <t>Nakládání výkopku z hornin třídy těžitelnosti I, skupiny 1 až 3 do 100 m3</t>
  </si>
  <si>
    <t>-189418966</t>
  </si>
  <si>
    <t>171201231</t>
  </si>
  <si>
    <t>Poplatek za uložení zeminy a kamení na recyklační skládce (skládkovné) kód odpadu 17 05 04</t>
  </si>
  <si>
    <t>-1520467345</t>
  </si>
  <si>
    <t>58,356*1,7</t>
  </si>
  <si>
    <t>274322611</t>
  </si>
  <si>
    <t>Základové pasy ze ŽB se zvýšenými nároky na prostředí tř. C 30/37</t>
  </si>
  <si>
    <t>2133363991</t>
  </si>
  <si>
    <t>274361821</t>
  </si>
  <si>
    <t>Výztuž základových pásů betonářskou ocelí 10 505 (R)</t>
  </si>
  <si>
    <t>1253586333</t>
  </si>
  <si>
    <t>0,175+0,082+0,174+0,168+0,162+0,077+0,182+0,123</t>
  </si>
  <si>
    <t>0,333+0,226+0,098+0,174+0,168+0,169+0,076+0,174+0,168</t>
  </si>
  <si>
    <t>212750101</t>
  </si>
  <si>
    <t>Trativod z drenážních trubek PVC-U SN 4 perforace 360° včetně lože otevřený výkop DN 100 pro budovy plocha pro vtékání vody min. 80 cm2/m</t>
  </si>
  <si>
    <t>52884582</t>
  </si>
  <si>
    <t>(5,45+82,194)*1,2</t>
  </si>
  <si>
    <t>275322611</t>
  </si>
  <si>
    <t>Základové patky ze ŽB se zvýšenými nároky na prostředí tř. C 30/37</t>
  </si>
  <si>
    <t>107208493</t>
  </si>
  <si>
    <t>275361821</t>
  </si>
  <si>
    <t>Výztuž základových patek betonářskou ocelí 10 505 (R)</t>
  </si>
  <si>
    <t>754927418</t>
  </si>
  <si>
    <t>0,067</t>
  </si>
  <si>
    <t>Svislé a kompletní konstrukce</t>
  </si>
  <si>
    <t>311351311</t>
  </si>
  <si>
    <t>Zřízení jednostranného bednění nosných nadzákladových zdí</t>
  </si>
  <si>
    <t>-1679531335</t>
  </si>
  <si>
    <t>5,05*1,89</t>
  </si>
  <si>
    <t>0,2*1,89</t>
  </si>
  <si>
    <t>5,25*1,89</t>
  </si>
  <si>
    <t>6,321*1,89</t>
  </si>
  <si>
    <t>6,421*1,57</t>
  </si>
  <si>
    <t>2,125*1,57</t>
  </si>
  <si>
    <t>0,2*1,57</t>
  </si>
  <si>
    <t>2,025*1,57</t>
  </si>
  <si>
    <t>6,221*1,57</t>
  </si>
  <si>
    <t>6,121*1,89</t>
  </si>
  <si>
    <t>2,025*1,5</t>
  </si>
  <si>
    <t>0,2*1,5</t>
  </si>
  <si>
    <t>2,125*1,5</t>
  </si>
  <si>
    <t>6,19*1,5</t>
  </si>
  <si>
    <t>5,98*1,18</t>
  </si>
  <si>
    <t>4,277*1</t>
  </si>
  <si>
    <t>1,5*1</t>
  </si>
  <si>
    <t>0,2*1</t>
  </si>
  <si>
    <t>1,3*1</t>
  </si>
  <si>
    <t>4,077*1</t>
  </si>
  <si>
    <t>5,99*1,5</t>
  </si>
  <si>
    <t>1,3*1,31</t>
  </si>
  <si>
    <t>0,2*1,31</t>
  </si>
  <si>
    <t>1,5*1,31</t>
  </si>
  <si>
    <t>6,19*1,31</t>
  </si>
  <si>
    <t>3,113*1,31</t>
  </si>
  <si>
    <t>2,867*1,31</t>
  </si>
  <si>
    <t>4,527*1,21</t>
  </si>
  <si>
    <t>1,7*1,21</t>
  </si>
  <si>
    <t>0,2*1,21</t>
  </si>
  <si>
    <t>1,5*1,21</t>
  </si>
  <si>
    <t>4,327*1,21</t>
  </si>
  <si>
    <t>2,87*1,31</t>
  </si>
  <si>
    <t>5,09*1,31</t>
  </si>
  <si>
    <t>1,5*1,24</t>
  </si>
  <si>
    <t>0,2*1,24</t>
  </si>
  <si>
    <t>1,7*1,24</t>
  </si>
  <si>
    <t>6,19*1,24</t>
  </si>
  <si>
    <t>5,98*1,24</t>
  </si>
  <si>
    <t>3,882*1,014</t>
  </si>
  <si>
    <t>1,3*1,014</t>
  </si>
  <si>
    <t>0,2*1,014</t>
  </si>
  <si>
    <t>3,682*1,014</t>
  </si>
  <si>
    <t>5,99*1,24</t>
  </si>
  <si>
    <t>1,2*1,014</t>
  </si>
  <si>
    <t>1,5*1,014</t>
  </si>
  <si>
    <t>6,493*1,014</t>
  </si>
  <si>
    <t>6,293*0,8</t>
  </si>
  <si>
    <t>0,2*0,8</t>
  </si>
  <si>
    <t>6,293*1,014</t>
  </si>
  <si>
    <t>311351312</t>
  </si>
  <si>
    <t>Odstranění jednostranného bednění nosných nadzákladových zdí</t>
  </si>
  <si>
    <t>-1736498743</t>
  </si>
  <si>
    <t>311351911</t>
  </si>
  <si>
    <t>Příplatek k cenám bednění nosných nadzákladových zdí za pohledový beton</t>
  </si>
  <si>
    <t>699571661</t>
  </si>
  <si>
    <t>238,983</t>
  </si>
  <si>
    <t>311322611</t>
  </si>
  <si>
    <t>Nosná zeď ze ŽB odolného proti agresivnímu prostředí tř. C 30/37 bez výztuže</t>
  </si>
  <si>
    <t>-2059956094</t>
  </si>
  <si>
    <t>0,2*1,21*6,265</t>
  </si>
  <si>
    <t>0,2*1,24*2,694</t>
  </si>
  <si>
    <t>0,2*1,24*6,29</t>
  </si>
  <si>
    <t>0,2*1,24*5,98</t>
  </si>
  <si>
    <t>0,2*1,014*5,789</t>
  </si>
  <si>
    <t>0,2*1,014*2,272</t>
  </si>
  <si>
    <t>0,2*1,014*6,593</t>
  </si>
  <si>
    <t>0,2*0,8*6,293</t>
  </si>
  <si>
    <t>0,2*1,89*11,771</t>
  </si>
  <si>
    <t>0,2*1,89*8,057</t>
  </si>
  <si>
    <t>0,2*1,5*3,64</t>
  </si>
  <si>
    <t>0,2*1,5*6,29</t>
  </si>
  <si>
    <t>0,2*1,18*5,98</t>
  </si>
  <si>
    <t>0,2*1*6,025</t>
  </si>
  <si>
    <t>0,2*1,31*2,4</t>
  </si>
  <si>
    <t>0,2*1,31*6,29</t>
  </si>
  <si>
    <t>0,2*1,31*5,98</t>
  </si>
  <si>
    <t>311361821</t>
  </si>
  <si>
    <t>Výztuž nosných zdí betonářskou ocelí 10 505</t>
  </si>
  <si>
    <t>1436585004</t>
  </si>
  <si>
    <t>0,193+0,072+0,196+0,186+0,162+0,053+0,184+0,129</t>
  </si>
  <si>
    <t>0,475+0,325+0,109+0,217+0,183+0,168+0,065+0,199+0,189</t>
  </si>
  <si>
    <t>Vodorovné konstrukce</t>
  </si>
  <si>
    <t>434121416</t>
  </si>
  <si>
    <t>Osazení ŽB schodišťových stupňů drsných na schodnice</t>
  </si>
  <si>
    <t>1688599731</t>
  </si>
  <si>
    <t>(25+1+3)*1,5</t>
  </si>
  <si>
    <t>59373756</t>
  </si>
  <si>
    <t>stupeň schodišťový nosný ŽB 1500x450x150mm</t>
  </si>
  <si>
    <t>2071302205</t>
  </si>
  <si>
    <t>59373001</t>
  </si>
  <si>
    <t>stupeň schodišťový nosný ŽB 1500x422x150mm</t>
  </si>
  <si>
    <t>476531971</t>
  </si>
  <si>
    <t>59373757</t>
  </si>
  <si>
    <t>stupeň schodišťový nosný ŽB 1500x362x150mm</t>
  </si>
  <si>
    <t>925121518</t>
  </si>
  <si>
    <t>430321616</t>
  </si>
  <si>
    <t>Schodišťová konstrukce a rampa ze ŽB tř. C 30/37</t>
  </si>
  <si>
    <t>-905369879</t>
  </si>
  <si>
    <t>(1,617*0,25*0,3)*7</t>
  </si>
  <si>
    <t>(1,728*0,25*0,3)*5</t>
  </si>
  <si>
    <t>430361821</t>
  </si>
  <si>
    <t>Výztuž schodišťové konstrukce a rampy betonářskou ocelí 10 505</t>
  </si>
  <si>
    <t>-668460159</t>
  </si>
  <si>
    <t>0,139</t>
  </si>
  <si>
    <t>430362021</t>
  </si>
  <si>
    <t>Výztuž schodišťové konstrukce a rampy svařovanými sítěmi Kari</t>
  </si>
  <si>
    <t>-912735662</t>
  </si>
  <si>
    <t>0,141</t>
  </si>
  <si>
    <t>Úpravy povrchů, podlahy a osazování výplní</t>
  </si>
  <si>
    <t>624631212</t>
  </si>
  <si>
    <t>Tmelení akrylátovým tmelem spár prefabrikovaných dílců š do 20 mm včetně penetrace</t>
  </si>
  <si>
    <t>811633996</t>
  </si>
  <si>
    <t>(1,4+1,89+1,4+1,5+1,4+1,18+1,4+1,31+1,4+1,31+1,4+1,24+1,4+1,24+0,8+1,014)*2</t>
  </si>
  <si>
    <t>953312112</t>
  </si>
  <si>
    <t>Vložky do svislých dilatačních spár z fasádních polystyrénových desek tl 20 mm</t>
  </si>
  <si>
    <t>494536328</t>
  </si>
  <si>
    <t>1,4*0,4</t>
  </si>
  <si>
    <t>1,89*0,2</t>
  </si>
  <si>
    <t>1,5*0,2</t>
  </si>
  <si>
    <t>1,18*0,2</t>
  </si>
  <si>
    <t>1,31*0,2</t>
  </si>
  <si>
    <t>1,24*0,2</t>
  </si>
  <si>
    <t>0,8*0,4</t>
  </si>
  <si>
    <t>1,014*0,2</t>
  </si>
  <si>
    <t>998</t>
  </si>
  <si>
    <t>Přesun hmot</t>
  </si>
  <si>
    <t>998152111</t>
  </si>
  <si>
    <t>Přesun hmot pro montované zdi a valy v do 12 m</t>
  </si>
  <si>
    <t>-2109195804</t>
  </si>
  <si>
    <t>767</t>
  </si>
  <si>
    <t>Konstrukce zámečnické</t>
  </si>
  <si>
    <t>767161111</t>
  </si>
  <si>
    <t>Montáž zábradlí rovného z trubek do zdi hm do 20 kg</t>
  </si>
  <si>
    <t>335782056</t>
  </si>
  <si>
    <t>IO 02-03</t>
  </si>
  <si>
    <t>1,341+0,344</t>
  </si>
  <si>
    <t>IO 02-04</t>
  </si>
  <si>
    <t>1,341+0,345+1,622+0,345</t>
  </si>
  <si>
    <t>IO 02-05</t>
  </si>
  <si>
    <t>1,622+0,347+1,386+0,347</t>
  </si>
  <si>
    <t>IO 02-06</t>
  </si>
  <si>
    <t>1,386+0,302+2,066+0,302</t>
  </si>
  <si>
    <t>IO 02-07</t>
  </si>
  <si>
    <t>2,086+0,354</t>
  </si>
  <si>
    <t>63126084R</t>
  </si>
  <si>
    <t>zábradlí kompozitní - madlo z trubek 38x4,5mm + úchyty do zdi, vše PZN, nátěr</t>
  </si>
  <si>
    <t>-827044363</t>
  </si>
  <si>
    <t>767161117</t>
  </si>
  <si>
    <t>Montáž zábradlí rovného z trubek do zdi hm přes 30 do 45 kg</t>
  </si>
  <si>
    <t>-560676219</t>
  </si>
  <si>
    <t>6,24</t>
  </si>
  <si>
    <t>4,48+6,4+4,64</t>
  </si>
  <si>
    <t>5,76+4,64+5,76</t>
  </si>
  <si>
    <t>3,2*5</t>
  </si>
  <si>
    <t>2,88+3,2+3,2+2,88</t>
  </si>
  <si>
    <t>55342030</t>
  </si>
  <si>
    <t>zábradlí Pz, sloupky 60x40mm, výplň dřevěné latě, madlo L 75x50x5mm, PZN + povrchové úpravy nátěry</t>
  </si>
  <si>
    <t>1528255454</t>
  </si>
  <si>
    <t>6,24*((1,424+1,376)/2)</t>
  </si>
  <si>
    <t>(4,48*1,669)+(6,4*1,574)+(4,64*1,505)</t>
  </si>
  <si>
    <t>(5,76*1,771)+(4,64*1,719)+(5,76*1,665)</t>
  </si>
  <si>
    <t>(3,2*1,812)+(3,2*1,717)+(3,2*1,662)+(3,2*1,527)+(3,2*1,432)</t>
  </si>
  <si>
    <t>(2,88*2,28)+(3,2*2,112)+(3,2*1,945)+(2,88*1,795)</t>
  </si>
  <si>
    <t>767163221</t>
  </si>
  <si>
    <t>Montáž přímého kovového zábradlí z dílců do betonu konstrukce na schodišti</t>
  </si>
  <si>
    <t>-149263591</t>
  </si>
  <si>
    <t>IO 02-55</t>
  </si>
  <si>
    <t>2,267</t>
  </si>
  <si>
    <t>IO 02-56</t>
  </si>
  <si>
    <t>2,462</t>
  </si>
  <si>
    <t>IO 02-57</t>
  </si>
  <si>
    <t>IO 02-58</t>
  </si>
  <si>
    <t>2,365</t>
  </si>
  <si>
    <t>63126083R</t>
  </si>
  <si>
    <t>zábradlí kompozitní - madlo z trubek 42,4x4 + krajní sloupky, vše PZN, nátěr</t>
  </si>
  <si>
    <t>-1793440407</t>
  </si>
  <si>
    <t>998767101</t>
  </si>
  <si>
    <t>Přesun hmot tonážní pro zámečnické konstrukce v objektech v do 6 m</t>
  </si>
  <si>
    <t>69912106</t>
  </si>
  <si>
    <t>711491273</t>
  </si>
  <si>
    <t>Provedení izolace proti tlakové vodě svislé z nopové folie</t>
  </si>
  <si>
    <t>-144167662</t>
  </si>
  <si>
    <t>12,862*2,5</t>
  </si>
  <si>
    <t>16,487*2</t>
  </si>
  <si>
    <t>16,737*1,8</t>
  </si>
  <si>
    <t>16,092*1,8</t>
  </si>
  <si>
    <t>12,906*1,5</t>
  </si>
  <si>
    <t>28323005</t>
  </si>
  <si>
    <t>fólie drenážní nopová v 8mm tl 0,5mm š 2,0m</t>
  </si>
  <si>
    <t>-36812670</t>
  </si>
  <si>
    <t>143,581*1,2</t>
  </si>
  <si>
    <t>998711201</t>
  </si>
  <si>
    <t>Přesun hmot procentní pro izolace proti vodě, vlhkosti a plynům v objektech v do 6 m</t>
  </si>
  <si>
    <t>%</t>
  </si>
  <si>
    <t>-1893479747</t>
  </si>
  <si>
    <t>IO 03 - Dešťová kanalizace Etapa II</t>
  </si>
  <si>
    <t>131251104</t>
  </si>
  <si>
    <t>Hloubení jam nezapažených v hornině třídy těžitelnosti I skupiny 3 objem do 500 m3 strojně</t>
  </si>
  <si>
    <t>-61086502</t>
  </si>
  <si>
    <t>pro retenci</t>
  </si>
  <si>
    <t>5,6*17,24*3,2</t>
  </si>
  <si>
    <t>132254204</t>
  </si>
  <si>
    <t>Hloubení zapažených rýh š do 2000 mm v hornině třídy těžitelnosti I, skupiny 3 objem do 500 m3</t>
  </si>
  <si>
    <t>-1173925429</t>
  </si>
  <si>
    <t>(116,35*1,38+168,51*1,23+68,62*1,27+60,63*2,13)*1</t>
  </si>
  <si>
    <t>-39,2</t>
  </si>
  <si>
    <t>131251021</t>
  </si>
  <si>
    <t>Hloubení jam do 15 m3 zapažených v hornině třídy těžitelnosti I, skupiny 3 při překopech inženýrských sítí strojně</t>
  </si>
  <si>
    <t>-503660507</t>
  </si>
  <si>
    <t>7*2*2*1,4</t>
  </si>
  <si>
    <t>151102101</t>
  </si>
  <si>
    <t>Zřízení příložného pažení a rozepření stěn rýh do 20 m2 hl do 2 m při překopech inženýrských sítí</t>
  </si>
  <si>
    <t>653607081</t>
  </si>
  <si>
    <t>(116,35*1,38+168,51*1,23+68,62*1,27+60,63*2,13)*2</t>
  </si>
  <si>
    <t>151102111</t>
  </si>
  <si>
    <t>Odstranění příložného pažení a rozepření stěn rýh do 20 m2 hl do 2 m při překopech inženýrských sítí</t>
  </si>
  <si>
    <t>1160900817</t>
  </si>
  <si>
    <t>162451105</t>
  </si>
  <si>
    <t>Vodorovné přemístění přes 1 000 do 1500 m výkopku/sypaniny z horniny třídy těžitelnosti I skupiny 1 až 3</t>
  </si>
  <si>
    <t>871951975</t>
  </si>
  <si>
    <t>zpětné zásypy - na deponii a zpět</t>
  </si>
  <si>
    <t>442,644*2</t>
  </si>
  <si>
    <t>885,288*0,6 'Přepočtené koeficientem množství</t>
  </si>
  <si>
    <t>-1286529077</t>
  </si>
  <si>
    <t>308,941+544,92+39,2-442,644</t>
  </si>
  <si>
    <t>1473756690</t>
  </si>
  <si>
    <t>450,417*12</t>
  </si>
  <si>
    <t>167151111</t>
  </si>
  <si>
    <t>Nakládání výkopku z hornin třídy těžitelnosti I skupiny 1 až 3 přes 100 m3</t>
  </si>
  <si>
    <t>550307874</t>
  </si>
  <si>
    <t>zpětné zásypy - nakládka na deponii</t>
  </si>
  <si>
    <t>442,644</t>
  </si>
  <si>
    <t>442,644*0,6 'Přepočtené koeficientem množství</t>
  </si>
  <si>
    <t>175151101</t>
  </si>
  <si>
    <t>Obsypání potrubí strojně sypaninou bez prohození, uloženou do 3 m</t>
  </si>
  <si>
    <t>-643315658</t>
  </si>
  <si>
    <t>(116,35+168,51+68,62+60,63)*1*0,55</t>
  </si>
  <si>
    <t>58331200</t>
  </si>
  <si>
    <t>štěrkopísek netříděný zásypový materiál</t>
  </si>
  <si>
    <t>927396922</t>
  </si>
  <si>
    <t>227,761*2 "Přepočtené koeficientem množství</t>
  </si>
  <si>
    <t>174102101</t>
  </si>
  <si>
    <t>Zásyp jam, šachet a rýh do 30 m3 sypaninou se zhutněním při překopech inženýrských sítí</t>
  </si>
  <si>
    <t>-2095048743</t>
  </si>
  <si>
    <t>-(227,761+29,568)</t>
  </si>
  <si>
    <t>5,6*17,24*1,2</t>
  </si>
  <si>
    <t>175151201</t>
  </si>
  <si>
    <t>Obsypání objektu nad přilehlým původním terénem sypaninou bez prohození, uloženou do 3 m strojně</t>
  </si>
  <si>
    <t>279879328</t>
  </si>
  <si>
    <t>(3,6*1,2*0,2+19,2*1,2*0,2+3,6*19,2*0,2)*2</t>
  </si>
  <si>
    <t>58333651</t>
  </si>
  <si>
    <t>kamenivo těžené hrubé frakce 8/16</t>
  </si>
  <si>
    <t>179300368</t>
  </si>
  <si>
    <t>38,592*2 "Přepočtené koeficientem množství</t>
  </si>
  <si>
    <t>180405111</t>
  </si>
  <si>
    <t>Založení trávníku ve vegetačních prefabrikátech výsevem semene v rovině a ve svahu do 1:5</t>
  </si>
  <si>
    <t>1887379301</t>
  </si>
  <si>
    <t>nad vsakovacími zařízeními</t>
  </si>
  <si>
    <t>80</t>
  </si>
  <si>
    <t>-788397933</t>
  </si>
  <si>
    <t>80*0,02 'Přepočtené koeficientem množství</t>
  </si>
  <si>
    <t>213141111</t>
  </si>
  <si>
    <t>Zřízení vrstvy z geotextilie v rovině nebo ve sklonu do 1:5 š do 3 m</t>
  </si>
  <si>
    <t>-1436702903</t>
  </si>
  <si>
    <t>překrytí vsaku</t>
  </si>
  <si>
    <t>56,16</t>
  </si>
  <si>
    <t>69311081</t>
  </si>
  <si>
    <t>geotextilie netkaná separační, ochranná, filtrační, drenážní PES 300g/m2</t>
  </si>
  <si>
    <t>1324388119</t>
  </si>
  <si>
    <t>56,16*1,1845 'Přepočtené koeficientem množství</t>
  </si>
  <si>
    <t>271572211</t>
  </si>
  <si>
    <t>Podsyp pod základové konstrukce se zhutněním z netříděného štěrkopísku</t>
  </si>
  <si>
    <t>-1663812155</t>
  </si>
  <si>
    <t>17,6*5,6*0,3</t>
  </si>
  <si>
    <t>K3001</t>
  </si>
  <si>
    <t>Montáž uliční sorpční vpusti vč. mříže a poklopu</t>
  </si>
  <si>
    <t>-1939852474</t>
  </si>
  <si>
    <t>M3001</t>
  </si>
  <si>
    <t>uliční sorpční vpusť 800x1600x1600mm, 4,0l/s, plast-beton</t>
  </si>
  <si>
    <t>1578285101</t>
  </si>
  <si>
    <t>55242328</t>
  </si>
  <si>
    <t xml:space="preserve">mříž D 400 -  plochá, 600x600 4-stranný rám</t>
  </si>
  <si>
    <t>1225722358</t>
  </si>
  <si>
    <t>4*2 "Přepočtené koeficientem množství</t>
  </si>
  <si>
    <t>63126058</t>
  </si>
  <si>
    <t>poklop kompozitní zátěžový hranatý včetně rámů a příslušenství 600/600mm D400</t>
  </si>
  <si>
    <t>-928291995</t>
  </si>
  <si>
    <t>451573111</t>
  </si>
  <si>
    <t>Lože pod potrubí otevřený výkop ze štěrkopísku</t>
  </si>
  <si>
    <t>63715276</t>
  </si>
  <si>
    <t>(68,2+61,7+6,5+92,35)*0,8*0,1</t>
  </si>
  <si>
    <t>17,6*5,6*0,1</t>
  </si>
  <si>
    <t>871313121</t>
  </si>
  <si>
    <t>Montáž kanalizačního potrubí z PVC těsněné gumovým kroužkem otevřený výkop sklon do 20 % DN 160</t>
  </si>
  <si>
    <t>-1997048388</t>
  </si>
  <si>
    <t>28611166</t>
  </si>
  <si>
    <t>trubka kanalizační PVC DN 160x5000 mm SN 8</t>
  </si>
  <si>
    <t>119194508</t>
  </si>
  <si>
    <t>115,35*1,1</t>
  </si>
  <si>
    <t>871353121</t>
  </si>
  <si>
    <t>Montáž kanalizačního potrubí z PVC těsněné gumovým kroužkem otevřený výkop sklon do 20 % DN 200</t>
  </si>
  <si>
    <t>1313424418</t>
  </si>
  <si>
    <t>28611169</t>
  </si>
  <si>
    <t>trubka kanalizační PVC DN 200x5000 mm SN 8</t>
  </si>
  <si>
    <t>120892071</t>
  </si>
  <si>
    <t>168,51*1,1</t>
  </si>
  <si>
    <t>871363121</t>
  </si>
  <si>
    <t>Montáž kanalizačního potrubí z PVC těsněné gumovým kroužkem otevřený výkop sklon do 20 % DN 250</t>
  </si>
  <si>
    <t>-601365604</t>
  </si>
  <si>
    <t>28611154</t>
  </si>
  <si>
    <t>trubka kanalizační PVC DN 250x5000 mm SN8</t>
  </si>
  <si>
    <t>1781369265</t>
  </si>
  <si>
    <t>68,62*1,1</t>
  </si>
  <si>
    <t>871373121</t>
  </si>
  <si>
    <t>Montáž kanalizačního potrubí z PVC těsněné gumovým kroužkem otevřený výkop sklon do 20 % DN 315</t>
  </si>
  <si>
    <t>-2079018113</t>
  </si>
  <si>
    <t>28611156</t>
  </si>
  <si>
    <t>trubka kanalizační PVC DN 315x2000 mm SN8</t>
  </si>
  <si>
    <t>-460726374</t>
  </si>
  <si>
    <t>60,63*1,1</t>
  </si>
  <si>
    <t>892351111</t>
  </si>
  <si>
    <t>Tlaková zkouška vodou potrubí DN 150 nebo 200</t>
  </si>
  <si>
    <t>2089219185</t>
  </si>
  <si>
    <t>115,35+168,51</t>
  </si>
  <si>
    <t>892381111</t>
  </si>
  <si>
    <t>Tlaková zkouška vodou potrubí DN 250, DN 300 nebo 350</t>
  </si>
  <si>
    <t>1893628824</t>
  </si>
  <si>
    <t>75,48+60,63</t>
  </si>
  <si>
    <t>894414111</t>
  </si>
  <si>
    <t>Osazení železobetonových dílců pro šachty skruží základových (dno)</t>
  </si>
  <si>
    <t>-393182303</t>
  </si>
  <si>
    <t>59224337</t>
  </si>
  <si>
    <t>dno betonové šachty kanalizační přímé 100x60x40 cm</t>
  </si>
  <si>
    <t>1515803472</t>
  </si>
  <si>
    <t>894411311</t>
  </si>
  <si>
    <t>Osazení železobetonových dílců pro šachty skruží rovných</t>
  </si>
  <si>
    <t>-318178486</t>
  </si>
  <si>
    <t>6+2+1</t>
  </si>
  <si>
    <t>59224051</t>
  </si>
  <si>
    <t>skruž pro kanalizační šachty se zabudovanými stupadly 100 x 50 x 12 cm</t>
  </si>
  <si>
    <t>-1037809774</t>
  </si>
  <si>
    <t>59224050</t>
  </si>
  <si>
    <t>skruž pro kanalizační šachty se zabudovanými stupadly 100x25x12cm</t>
  </si>
  <si>
    <t>255247275</t>
  </si>
  <si>
    <t>59224052</t>
  </si>
  <si>
    <t>skruž pro kanalizační šachty se zabudovanými stupadly 100x100x12cm</t>
  </si>
  <si>
    <t>-1901481730</t>
  </si>
  <si>
    <t>894412411</t>
  </si>
  <si>
    <t>Osazení železobetonových dílců pro šachty skruží přechodových</t>
  </si>
  <si>
    <t>1939199697</t>
  </si>
  <si>
    <t>7+1+5+4</t>
  </si>
  <si>
    <t>59224120</t>
  </si>
  <si>
    <t>skruž betonová přechodová 62,5/100x60x9 cm, stupadla poplastovaná</t>
  </si>
  <si>
    <t>1103457794</t>
  </si>
  <si>
    <t>59224010</t>
  </si>
  <si>
    <t>prstenec šachtový vyrovnávací betonový 625x100x40mm</t>
  </si>
  <si>
    <t>1343885475</t>
  </si>
  <si>
    <t>59224011</t>
  </si>
  <si>
    <t>prstenec šachtový vyrovnávací betonový 625x100x60mm</t>
  </si>
  <si>
    <t>-698064945</t>
  </si>
  <si>
    <t>59224012</t>
  </si>
  <si>
    <t>prstenec šachtový vyrovnávací betonový 625x100x80mm</t>
  </si>
  <si>
    <t>-1737932101</t>
  </si>
  <si>
    <t>897171124</t>
  </si>
  <si>
    <t>Akumulační boxy z PP pro vsakování dešťových vod zatížené nákladními automobily objemu přes 60 do 250 m3</t>
  </si>
  <si>
    <t>-117474227</t>
  </si>
  <si>
    <t>0,6*0,6*1,2*156</t>
  </si>
  <si>
    <t>897173124</t>
  </si>
  <si>
    <t>Kontrolní šachta integrovaná do akumulačních boxů v přes 1050 do 1400 mm</t>
  </si>
  <si>
    <t>-2131199449</t>
  </si>
  <si>
    <t>899104112</t>
  </si>
  <si>
    <t>Osazení poklopů litinových nebo ocelových včetně rámů pro třídu zatížení D400, E600</t>
  </si>
  <si>
    <t>-250188782</t>
  </si>
  <si>
    <t>28661935</t>
  </si>
  <si>
    <t>poklop šachtový litinový dno DN 600 pro třídu zatížení D400</t>
  </si>
  <si>
    <t>-766831302</t>
  </si>
  <si>
    <t>894811155</t>
  </si>
  <si>
    <t>Revizní šachta z PVC typ přímý, DN 600/200 tlak 12,5 t hl od 1910 do 2280 mm</t>
  </si>
  <si>
    <t>-1023277623</t>
  </si>
  <si>
    <t>894811151</t>
  </si>
  <si>
    <t>Revizní šachta z PVC typ přímý, DN 600/200 tlak 12,5 t hl od 910 do 1280 mm</t>
  </si>
  <si>
    <t>-1867191453</t>
  </si>
  <si>
    <t>895941111</t>
  </si>
  <si>
    <t>Zřízení vpusti kanalizační uliční z betonových dílců typ UV-50 normální</t>
  </si>
  <si>
    <t>477231456</t>
  </si>
  <si>
    <t>59223852</t>
  </si>
  <si>
    <t>dno betonové pro uliční vpusť s kalovou prohlubní 45x30x5 cm</t>
  </si>
  <si>
    <t>-877641170</t>
  </si>
  <si>
    <t>59223854</t>
  </si>
  <si>
    <t>skruž betonová pro uliční vpusť s výtokovým otvorem PVC, 45x35x5 cm</t>
  </si>
  <si>
    <t>-594487930</t>
  </si>
  <si>
    <t>59223864</t>
  </si>
  <si>
    <t>prstenec betonový pro uliční vpusť vyrovnávací 39 x 6 x 13 cm</t>
  </si>
  <si>
    <t>-918738169</t>
  </si>
  <si>
    <t>59223857</t>
  </si>
  <si>
    <t>skruž betonová pro uliční vpusť horní 45 x 29,5 x 5 cm</t>
  </si>
  <si>
    <t>2032019875</t>
  </si>
  <si>
    <t>59223862</t>
  </si>
  <si>
    <t>skruž betonová pro uliční vpusť středová 45 x 29,5 x 5 cm</t>
  </si>
  <si>
    <t>1998428215</t>
  </si>
  <si>
    <t>55242330</t>
  </si>
  <si>
    <t xml:space="preserve">mříž D 400 -  konkávní 600x600 4-stranný rám</t>
  </si>
  <si>
    <t>-2059378430</t>
  </si>
  <si>
    <t>935113111</t>
  </si>
  <si>
    <t>Osazení odvodňovacího polymerbetonového žlabu s krycím roštem šířky do 200 mm</t>
  </si>
  <si>
    <t>-1927376393</t>
  </si>
  <si>
    <t>60</t>
  </si>
  <si>
    <t>56241027</t>
  </si>
  <si>
    <t>žlab PE vyztužený skelnými vlákny zátěž A15-D400 kN světlá š 200mm</t>
  </si>
  <si>
    <t>-618426483</t>
  </si>
  <si>
    <t>61</t>
  </si>
  <si>
    <t>56241034</t>
  </si>
  <si>
    <t>rošt mřížkový D400 Pz dl 1m oka 30/20 pro žlab PE š 200mm</t>
  </si>
  <si>
    <t>-731375624</t>
  </si>
  <si>
    <t>62</t>
  </si>
  <si>
    <t>919726123</t>
  </si>
  <si>
    <t>Geotextilie pro ochranu, separaci a filtraci netkaná měrná hmotnost do 500 g/m2</t>
  </si>
  <si>
    <t>-1835797110</t>
  </si>
  <si>
    <t>((3,6+2*0,5)*(15,6+2*0,5))*2</t>
  </si>
  <si>
    <t>(((3,6+2*0,5)*(1,2+2*0,5)+(15,6+2*0,5)*(1,2+2*0,5))*2)*2</t>
  </si>
  <si>
    <t>63</t>
  </si>
  <si>
    <t>-630103791</t>
  </si>
  <si>
    <t>450,417*1,9</t>
  </si>
  <si>
    <t>64</t>
  </si>
  <si>
    <t>998271201</t>
  </si>
  <si>
    <t>Přesun hmot pro kanalizace hloubené zděné otevřený výkop</t>
  </si>
  <si>
    <t>607979134</t>
  </si>
  <si>
    <t>65</t>
  </si>
  <si>
    <t>711471301</t>
  </si>
  <si>
    <t>Provedení dvojitého hydroizolačního systému spodní stavby na ploše vodorovné fólií PVC volně s horkovzdušným navařením segmentů</t>
  </si>
  <si>
    <t>-1864867039</t>
  </si>
  <si>
    <t>3,6*15,6</t>
  </si>
  <si>
    <t>66</t>
  </si>
  <si>
    <t>FTR.31106303</t>
  </si>
  <si>
    <t>fólie hydroizolační nevyztužená FATRAFOL 803/V/2, tl. 1,5mm, šířka 2000mm, RAL 8025</t>
  </si>
  <si>
    <t>-1627227277</t>
  </si>
  <si>
    <t>56,16*1,1655 'Přepočtené koeficientem množství</t>
  </si>
  <si>
    <t>67</t>
  </si>
  <si>
    <t>711491171</t>
  </si>
  <si>
    <t>Provedení doplňků izolace proti vodě na vodorovné ploše z textilií vrstva podkladní</t>
  </si>
  <si>
    <t>-2012531795</t>
  </si>
  <si>
    <t>68</t>
  </si>
  <si>
    <t>-1303296167</t>
  </si>
  <si>
    <t>56,16*1,05 'Přepočtené koeficientem množství</t>
  </si>
  <si>
    <t>69</t>
  </si>
  <si>
    <t>711491172</t>
  </si>
  <si>
    <t>Provedení doplňků izolace proti vodě na vodorovné ploše z textilií vrstva ochranná</t>
  </si>
  <si>
    <t>1775142553</t>
  </si>
  <si>
    <t>70</t>
  </si>
  <si>
    <t>69311035</t>
  </si>
  <si>
    <t>geotextilie tkaná separační, filtrační, výztužná PP pevnost v tahu 30kN/m</t>
  </si>
  <si>
    <t>-1754769102</t>
  </si>
  <si>
    <t>IO 04 - Veřejné osvětlení Etapa II</t>
  </si>
  <si>
    <t>21-M - Elektromontáže</t>
  </si>
  <si>
    <t>21-M</t>
  </si>
  <si>
    <t>Elektromontáže</t>
  </si>
  <si>
    <t>Pol3</t>
  </si>
  <si>
    <t>stožár ocelový bezpaticový DOS 60, ŽZn, manžeta</t>
  </si>
  <si>
    <t>ks</t>
  </si>
  <si>
    <t>-599558835</t>
  </si>
  <si>
    <t>Pol8</t>
  </si>
  <si>
    <t>stožárová výzbroj SV6.16.4, průběžná s pojistkou 4A</t>
  </si>
  <si>
    <t>-912693922</t>
  </si>
  <si>
    <t>Pol9</t>
  </si>
  <si>
    <t>stožárová výzbroj SV9.16.4, odbočná s pojistkou 4A</t>
  </si>
  <si>
    <t>1388429996</t>
  </si>
  <si>
    <t>Pol12</t>
  </si>
  <si>
    <t>stožárová zemní svorka</t>
  </si>
  <si>
    <t>1332631237</t>
  </si>
  <si>
    <t>Pol14</t>
  </si>
  <si>
    <t>svítidlo BGP760 DW52-727/3000lm/22,5W</t>
  </si>
  <si>
    <t>-803294046</t>
  </si>
  <si>
    <t>Pol15</t>
  </si>
  <si>
    <t>svítidlo BGP760 DW52-727/3400lm/25,5W</t>
  </si>
  <si>
    <t>-1699273014</t>
  </si>
  <si>
    <t>Pol111</t>
  </si>
  <si>
    <t>svítidlo BGP760 DM50-727/1800lm/13,6W</t>
  </si>
  <si>
    <t>-1783288936</t>
  </si>
  <si>
    <t>Pol19</t>
  </si>
  <si>
    <t>kabel CYKY-J 4x16</t>
  </si>
  <si>
    <t>-420427498</t>
  </si>
  <si>
    <t>Pol21</t>
  </si>
  <si>
    <t>kabel CYKY 3Cx1,5</t>
  </si>
  <si>
    <t>-1132353817</t>
  </si>
  <si>
    <t>Pol22</t>
  </si>
  <si>
    <t>chránička KF 09063</t>
  </si>
  <si>
    <t>944822684</t>
  </si>
  <si>
    <t>Pol23</t>
  </si>
  <si>
    <t>chránička KF 09040</t>
  </si>
  <si>
    <t>407115920</t>
  </si>
  <si>
    <t>Pol24</t>
  </si>
  <si>
    <t>zemnící pásek FeZn 30x4 mm</t>
  </si>
  <si>
    <t>1239121981</t>
  </si>
  <si>
    <t>Pol25</t>
  </si>
  <si>
    <t>svorka pro zemnící pásek</t>
  </si>
  <si>
    <t>1160750518</t>
  </si>
  <si>
    <t>Pol27</t>
  </si>
  <si>
    <t>krycí deska KAD 15</t>
  </si>
  <si>
    <t>-449440</t>
  </si>
  <si>
    <t>Pol28</t>
  </si>
  <si>
    <t>výstražná folie s bleskem</t>
  </si>
  <si>
    <t>-1115949528</t>
  </si>
  <si>
    <t>Pol30</t>
  </si>
  <si>
    <t>trubka plastová prům. 200 mm/1m</t>
  </si>
  <si>
    <t>-1524449190</t>
  </si>
  <si>
    <t>Pol32</t>
  </si>
  <si>
    <t>beton pro základ ocelového stožáru 6 (0,41)</t>
  </si>
  <si>
    <t>-1536693465</t>
  </si>
  <si>
    <t>Pol34</t>
  </si>
  <si>
    <t>beton pro obetonování chrániček (0,06)</t>
  </si>
  <si>
    <t>1743788731</t>
  </si>
  <si>
    <t>Pol35</t>
  </si>
  <si>
    <t>písek jemnozrnný</t>
  </si>
  <si>
    <t>401296979</t>
  </si>
  <si>
    <t>Pol112</t>
  </si>
  <si>
    <t>drobný a pomocný materiál</t>
  </si>
  <si>
    <t>240089078</t>
  </si>
  <si>
    <t>Pol50</t>
  </si>
  <si>
    <t>odpojení vodičů připoj. kabelu svítidla 1,5 (žíly)</t>
  </si>
  <si>
    <t>-1673897971</t>
  </si>
  <si>
    <t>Pol51</t>
  </si>
  <si>
    <t>demontáž vývodu ke svítidlu, kabel pr. 1,5</t>
  </si>
  <si>
    <t>-1676369144</t>
  </si>
  <si>
    <t>Pol52</t>
  </si>
  <si>
    <t>odpojení vodičů napáj. kabelu ze svorkovnice do AY25 žíly</t>
  </si>
  <si>
    <t>1228001024</t>
  </si>
  <si>
    <t>Pol53</t>
  </si>
  <si>
    <t>demontáž svorkovnice z ocel. stožáru</t>
  </si>
  <si>
    <t>973732719</t>
  </si>
  <si>
    <t>Pol54</t>
  </si>
  <si>
    <t>vytažení kabelu ze stožáru (1,5m)</t>
  </si>
  <si>
    <t>239575064</t>
  </si>
  <si>
    <t>Pol113</t>
  </si>
  <si>
    <t>demontáž svítidla z ocel. stožáru 8m</t>
  </si>
  <si>
    <t>-828894428</t>
  </si>
  <si>
    <t>Pol114</t>
  </si>
  <si>
    <t>demontáž výložníku z ocel. stožáru 8m</t>
  </si>
  <si>
    <t>133890091</t>
  </si>
  <si>
    <t>Pol115</t>
  </si>
  <si>
    <t>demontáž ocelového stožáru 8m</t>
  </si>
  <si>
    <t>948117997</t>
  </si>
  <si>
    <t>Pol116</t>
  </si>
  <si>
    <t>vybourání patky stožáru světelného bodu 8m (0,7)</t>
  </si>
  <si>
    <t>1086693766</t>
  </si>
  <si>
    <t>Pol117</t>
  </si>
  <si>
    <t>zahození a zhutnění vybourané patky stožáru 8 (0,7)</t>
  </si>
  <si>
    <t>-1379719302</t>
  </si>
  <si>
    <t>Pol60</t>
  </si>
  <si>
    <t>demontáž podzemního vedení bez výkopu</t>
  </si>
  <si>
    <t>1862316261</t>
  </si>
  <si>
    <t>Pol63</t>
  </si>
  <si>
    <t>vytýčení nových světelných bodů</t>
  </si>
  <si>
    <t>-942558662</t>
  </si>
  <si>
    <t>Pol69</t>
  </si>
  <si>
    <t>výkop základu pro ocelový stožár 6 (0,46)</t>
  </si>
  <si>
    <t>172534156</t>
  </si>
  <si>
    <t>Pol70</t>
  </si>
  <si>
    <t>stavba patky pro stožár 6</t>
  </si>
  <si>
    <t>225133632</t>
  </si>
  <si>
    <t>Pol71</t>
  </si>
  <si>
    <t>instalace sloupu světelného bodu (6)</t>
  </si>
  <si>
    <t>1085191588</t>
  </si>
  <si>
    <t>Pol72</t>
  </si>
  <si>
    <t>instalace svítidla světelného bodu (6)</t>
  </si>
  <si>
    <t>-1421537485</t>
  </si>
  <si>
    <t>Pol77</t>
  </si>
  <si>
    <t>instalace svorkovnice</t>
  </si>
  <si>
    <t>-432216907</t>
  </si>
  <si>
    <t>Pol82</t>
  </si>
  <si>
    <t>zatažení kabelu pr. 1,5 do sloupu</t>
  </si>
  <si>
    <t>511867540</t>
  </si>
  <si>
    <t>Pol83</t>
  </si>
  <si>
    <t>připojení kabelu do svorkovnice a svítidla 1,5 (žíly)</t>
  </si>
  <si>
    <t>-721013318</t>
  </si>
  <si>
    <t>Pol86</t>
  </si>
  <si>
    <t>zavedení kabelu do pr. 16 do sloupu (2m)</t>
  </si>
  <si>
    <t>1730486342</t>
  </si>
  <si>
    <t>Pol87</t>
  </si>
  <si>
    <t>připojení kabelu do pr. 16 do svorkovnice (žíly)</t>
  </si>
  <si>
    <t>-1684504088</t>
  </si>
  <si>
    <t>Pol88</t>
  </si>
  <si>
    <t>vytýčení trasy kabelového vedení</t>
  </si>
  <si>
    <t>-11314538</t>
  </si>
  <si>
    <t>Pol89</t>
  </si>
  <si>
    <t>výkop v komunikaci (0,5x0,8)</t>
  </si>
  <si>
    <t>1412893390</t>
  </si>
  <si>
    <t>Pol90</t>
  </si>
  <si>
    <t>výkop v zeleném pásu (0,3x0,7)</t>
  </si>
  <si>
    <t>-515270969</t>
  </si>
  <si>
    <t>Pol91</t>
  </si>
  <si>
    <t>výkop v chodníku (0,3x0,35)</t>
  </si>
  <si>
    <t>404237477</t>
  </si>
  <si>
    <t>Pol92</t>
  </si>
  <si>
    <t>pokládka zemnícího drátu</t>
  </si>
  <si>
    <t>-54891486</t>
  </si>
  <si>
    <t>Pol93</t>
  </si>
  <si>
    <t>pokládka kabelů do pr. 16</t>
  </si>
  <si>
    <t>1970770463</t>
  </si>
  <si>
    <t>Pol94</t>
  </si>
  <si>
    <t>pokládka chrániček</t>
  </si>
  <si>
    <t>1193526957</t>
  </si>
  <si>
    <t>Pol95</t>
  </si>
  <si>
    <t>příplatek za zatažení kabelu do r. 16 do chráničky</t>
  </si>
  <si>
    <t>-761415601</t>
  </si>
  <si>
    <t>Pol96</t>
  </si>
  <si>
    <t>obetonování chrániček</t>
  </si>
  <si>
    <t>1185093979</t>
  </si>
  <si>
    <t>Pol97</t>
  </si>
  <si>
    <t>násyp pískového lože (0,3x0,2)</t>
  </si>
  <si>
    <t>-1281798539</t>
  </si>
  <si>
    <t>Pol98</t>
  </si>
  <si>
    <t>pokládka krycích desek CAD</t>
  </si>
  <si>
    <t>-1588545526</t>
  </si>
  <si>
    <t>Pol99</t>
  </si>
  <si>
    <t>zahození a zhutnění výkopů (0,5x0,65)</t>
  </si>
  <si>
    <t>103517559</t>
  </si>
  <si>
    <t>Pol100</t>
  </si>
  <si>
    <t>zahození a zhutnění výkopů (0,3x0,5)</t>
  </si>
  <si>
    <t>-1846056146</t>
  </si>
  <si>
    <t>Pol101</t>
  </si>
  <si>
    <t>zahození a zhutnění výkopů (0,3x0,15)</t>
  </si>
  <si>
    <t>1669145453</t>
  </si>
  <si>
    <t>Pol118</t>
  </si>
  <si>
    <t>odkop kabelu v komunikaci vč. záhozu (0,3x0,8)</t>
  </si>
  <si>
    <t>-484045699</t>
  </si>
  <si>
    <t>Pol103</t>
  </si>
  <si>
    <t xml:space="preserve">odkop kabelu v chodníku  vč. záhozu (0,3x0,15)</t>
  </si>
  <si>
    <t>659768679</t>
  </si>
  <si>
    <t>Pol119</t>
  </si>
  <si>
    <t>ostatní montážní a pomocné práce</t>
  </si>
  <si>
    <t>-1765466937</t>
  </si>
  <si>
    <t>Pol106</t>
  </si>
  <si>
    <t>odvoz výkopku do 5 km a uložení na skládku vč. poplatku</t>
  </si>
  <si>
    <t>716779646</t>
  </si>
  <si>
    <t>Pol107</t>
  </si>
  <si>
    <t>ekologická likvidace svítidel</t>
  </si>
  <si>
    <t>1138298460</t>
  </si>
  <si>
    <t>Pol120</t>
  </si>
  <si>
    <t>revize</t>
  </si>
  <si>
    <t>1622006176</t>
  </si>
  <si>
    <t>Pol121</t>
  </si>
  <si>
    <t>doprava</t>
  </si>
  <si>
    <t>-1975836329</t>
  </si>
  <si>
    <t>Pol122</t>
  </si>
  <si>
    <t>zákres dle skutečného stavu</t>
  </si>
  <si>
    <t>874097006</t>
  </si>
  <si>
    <t>IO 06 - Optická síť Etapa II</t>
  </si>
  <si>
    <t xml:space="preserve">    742 - Elektroinstalace - slaboproud</t>
  </si>
  <si>
    <t xml:space="preserve">    M - Optická síť</t>
  </si>
  <si>
    <t xml:space="preserve">    22-M - Montáže technologických zařízení pro dopravní stavby</t>
  </si>
  <si>
    <t xml:space="preserve">    46-M - Zemní práce při extr.mont.pracích</t>
  </si>
  <si>
    <t xml:space="preserve">    OST - Ostatní</t>
  </si>
  <si>
    <t>742</t>
  </si>
  <si>
    <t>Elektroinstalace - slaboproud</t>
  </si>
  <si>
    <t>Optická síť</t>
  </si>
  <si>
    <t>22-M</t>
  </si>
  <si>
    <t>Montáže technologických zařízení pro dopravní stavby</t>
  </si>
  <si>
    <t>220182022</t>
  </si>
  <si>
    <t>Uložení HDPE trubky pro optický kabel do výkopu bez zřízení lože a bez krytí</t>
  </si>
  <si>
    <t>-922299427</t>
  </si>
  <si>
    <t>Struktura výpočtu: změřeno v digitální verzi PD funkcí na měření délek</t>
  </si>
  <si>
    <t>1,5</t>
  </si>
  <si>
    <t>220182021</t>
  </si>
  <si>
    <t>Uložení HDPE trubky do výkopu včetně fixace</t>
  </si>
  <si>
    <t>-984420293</t>
  </si>
  <si>
    <t>9,5</t>
  </si>
  <si>
    <t>34571350</t>
  </si>
  <si>
    <t>trubka elektroinstalační ohebná dvouplášťová korugovaná (chránička) D 32/40mm, HDPE+LDPE</t>
  </si>
  <si>
    <t>256</t>
  </si>
  <si>
    <t>1566556516</t>
  </si>
  <si>
    <t>220182027</t>
  </si>
  <si>
    <t>Montáž koncovky nebo záslepky bez svařování na HDPE trubku</t>
  </si>
  <si>
    <t>1122009381</t>
  </si>
  <si>
    <t>Struktura výpočtu: počet kusů</t>
  </si>
  <si>
    <t>IP-13.2.3</t>
  </si>
  <si>
    <t>koncovka HDPE 05041 bez ventilku</t>
  </si>
  <si>
    <t>1599215173</t>
  </si>
  <si>
    <t>741120201</t>
  </si>
  <si>
    <t>Montáž vodič Cu izolovaný plný a laněný s PVC pláštěm žíla 1,5-16 mm2 volně (CY, CHAH-R(V))</t>
  </si>
  <si>
    <t>-627895447</t>
  </si>
  <si>
    <t>34140840</t>
  </si>
  <si>
    <t>vodič izolovaný s Cu jádrem 1,50mm2</t>
  </si>
  <si>
    <t>-2129905255</t>
  </si>
  <si>
    <t>460520173</t>
  </si>
  <si>
    <t>Montáž trubek ochranných plastových ohebných do 90 mm uložených do rýhy</t>
  </si>
  <si>
    <t>1572252140</t>
  </si>
  <si>
    <t>34571354</t>
  </si>
  <si>
    <t>trubka elektroinstalační ohebná dvouplášťová korugovaná D 75/90 mm, HDPE+LDPE</t>
  </si>
  <si>
    <t>-1498786548</t>
  </si>
  <si>
    <t>46-M</t>
  </si>
  <si>
    <t>Zemní práce při extr.mont.pracích</t>
  </si>
  <si>
    <t>IP-014</t>
  </si>
  <si>
    <t>Vytýčení trasy optického vedení</t>
  </si>
  <si>
    <t>-890703405</t>
  </si>
  <si>
    <t>460150263</t>
  </si>
  <si>
    <t>Hloubení kabelových zapažených i nezapažených rýh ručně š 50 cm, hl 80 cm, v hornině tř 3</t>
  </si>
  <si>
    <t>-1019824074</t>
  </si>
  <si>
    <t>Struktura výpočtu: změřeno v digitální verzi PD funkcí na měření délek (výkop silnice)</t>
  </si>
  <si>
    <t>460150153</t>
  </si>
  <si>
    <t>Hloubení kabelových zapažených i nezapažených rýh ručně š 35 cm, hl 70 cm, v hornině tř 3</t>
  </si>
  <si>
    <t>-667414463</t>
  </si>
  <si>
    <t>Struktura výpočtu: změřeno v digitální verzi PD funkcí na měření délek (výkop zel. pás)</t>
  </si>
  <si>
    <t>2,5</t>
  </si>
  <si>
    <t>460080012</t>
  </si>
  <si>
    <t>Základové konstrukce z monolitického betonu C 8/10 bez bednění</t>
  </si>
  <si>
    <t>505264468</t>
  </si>
  <si>
    <t>Struktura výpočtu: změřeno v digitální verzi PD funkcí na měření délek (výkop silnice * objem obetonování)</t>
  </si>
  <si>
    <t>7*0,06</t>
  </si>
  <si>
    <t>IP-010</t>
  </si>
  <si>
    <t>výstražná fólie do výkopu oranžová</t>
  </si>
  <si>
    <t>-73827786</t>
  </si>
  <si>
    <t>Struktura výpočtu: výkop v zeleném pásu + silnice</t>
  </si>
  <si>
    <t>460421171</t>
  </si>
  <si>
    <t>Lože kabelů z písku nebo štěrkopísku tl 10 cm nad kabel, kryté plastovou deskou, š lože do 25 cm</t>
  </si>
  <si>
    <t>-1404192147</t>
  </si>
  <si>
    <t>Struktura výpočtu: výkop v chodníku</t>
  </si>
  <si>
    <t>460560253</t>
  </si>
  <si>
    <t>Zásyp rýh ručně šířky 50 cm, hloubky 70 cm, z horniny třídy 3</t>
  </si>
  <si>
    <t>148646343</t>
  </si>
  <si>
    <t>460560133</t>
  </si>
  <si>
    <t>Zásyp rýh ručně šířky 35 cm, hloubky 50 cm, z horniny třídy 3</t>
  </si>
  <si>
    <t>428112820</t>
  </si>
  <si>
    <t>Struktura výpočtu: výkop zelený pás</t>
  </si>
  <si>
    <t>460600061</t>
  </si>
  <si>
    <t>Odvoz suti a vybouraných hmot do 1 km</t>
  </si>
  <si>
    <t>1710840083</t>
  </si>
  <si>
    <t>Struktura výpočtu: přebytek výkopku (pískové lože, betony pro chráničky a patky a ostatní mat. uložený v zemi)</t>
  </si>
  <si>
    <t>0,96</t>
  </si>
  <si>
    <t>460600071</t>
  </si>
  <si>
    <t>Příplatek k odvozu suti a vybouraných hmot za každý další 1 km</t>
  </si>
  <si>
    <t>-1591939743</t>
  </si>
  <si>
    <t>IP-023</t>
  </si>
  <si>
    <t>Poplatek za uložení stavebního odpadu ze sypaniny na skládce (skládkovné)</t>
  </si>
  <si>
    <t>2121406937</t>
  </si>
  <si>
    <t>OST</t>
  </si>
  <si>
    <t>Ostatní</t>
  </si>
  <si>
    <t>013254000</t>
  </si>
  <si>
    <t>Dokumentace skutečného provedení stavby</t>
  </si>
  <si>
    <t>262144</t>
  </si>
  <si>
    <t>-1503097678</t>
  </si>
  <si>
    <t>Dokumentace</t>
  </si>
  <si>
    <t>065002000</t>
  </si>
  <si>
    <t>Mimostaveništní doprava materiálů</t>
  </si>
  <si>
    <t>1963211963</t>
  </si>
  <si>
    <t>IP-020.2</t>
  </si>
  <si>
    <t>Drobný materiál</t>
  </si>
  <si>
    <t>-1717465853</t>
  </si>
  <si>
    <t>Drobný materiál 3% z ceny materiálu</t>
  </si>
  <si>
    <t>220182023</t>
  </si>
  <si>
    <t>Kontrola tlakutěsnosti HDPE trubky od 1m do 2000 m</t>
  </si>
  <si>
    <t>-848689846</t>
  </si>
  <si>
    <t>HZS2222</t>
  </si>
  <si>
    <t>Hodinová zúčtovací sazba elektrikář odborný</t>
  </si>
  <si>
    <t>hod</t>
  </si>
  <si>
    <t>1575373886</t>
  </si>
  <si>
    <t>Ostatní montážní práce nezahrnuté v položkách</t>
  </si>
  <si>
    <t>SO 01-06 - Drobná architektura - Oplocení kontejnerů - Etapa II</t>
  </si>
  <si>
    <t xml:space="preserve">    762 - Konstrukce tesařské</t>
  </si>
  <si>
    <t xml:space="preserve">    767 - Konstrukce zámečnické</t>
  </si>
  <si>
    <t xml:space="preserve">    783 - Dokončovací práce - nátěry</t>
  </si>
  <si>
    <t>121101102</t>
  </si>
  <si>
    <t>Sejmutí ornice s přemístěním na vzdálenost do 100 m</t>
  </si>
  <si>
    <t>733768778</t>
  </si>
  <si>
    <t>0,10*0,30*0,30*10</t>
  </si>
  <si>
    <t>131251201</t>
  </si>
  <si>
    <t>Hloubení jam zapažených v hornině třídy těžitelnosti I skupiny 3 objem do 20 m3 strojně</t>
  </si>
  <si>
    <t>-664272266</t>
  </si>
  <si>
    <t>0,90*0,30*0,30*10</t>
  </si>
  <si>
    <t>56670114</t>
  </si>
  <si>
    <t>"ornice" 0,090</t>
  </si>
  <si>
    <t>"jámy" 0,810</t>
  </si>
  <si>
    <t>"odpočet zásypu" -0,135</t>
  </si>
  <si>
    <t>Příplatek k vodorovnému přemístění výkopku/sypaniny z horniny třídy těžitelnosti I skupiny 1 až 3 ZKD 1000 m přes 10000 m</t>
  </si>
  <si>
    <t>-2063069993</t>
  </si>
  <si>
    <t>0,765*11 'Přepočtené koeficientem množství</t>
  </si>
  <si>
    <t>171201201</t>
  </si>
  <si>
    <t>Uložení sypaniny na skládky</t>
  </si>
  <si>
    <t>929353059</t>
  </si>
  <si>
    <t>-737205039</t>
  </si>
  <si>
    <t>0,765*1,9 'Přepočtené koeficientem množství</t>
  </si>
  <si>
    <t>174151101</t>
  </si>
  <si>
    <t>Zásyp jam, šachet rýh nebo kolem objektů sypaninou se zhutněním</t>
  </si>
  <si>
    <t>-623385426</t>
  </si>
  <si>
    <t>0,15*0,30*0,30*10</t>
  </si>
  <si>
    <t>275313611</t>
  </si>
  <si>
    <t>Základy z betonu prostého patky a bloky z betonu kamenem neprokládaného tř. C 16/20</t>
  </si>
  <si>
    <t>-152293385</t>
  </si>
  <si>
    <t>0,85*0,30*0,30*10</t>
  </si>
  <si>
    <t>628613611</t>
  </si>
  <si>
    <t>Žárové zinkování ponorem dílů ocelových konstrukcí hmotnosti do 100 kg</t>
  </si>
  <si>
    <t>-1551196521</t>
  </si>
  <si>
    <t>762</t>
  </si>
  <si>
    <t>Konstrukce tesařské</t>
  </si>
  <si>
    <t>762083122</t>
  </si>
  <si>
    <t>Práce společné pro tesařské konstrukce impregnace řeziva máčením proti dřevokaznému hmyzu, houbám a plísním, třída ohrožení 3 a 4 (dřevo v exteriéru)</t>
  </si>
  <si>
    <t>-1208108665</t>
  </si>
  <si>
    <t>762136115R</t>
  </si>
  <si>
    <t>Montáž bednění stěn a střech z hoblovaných latí s mezerami do 100 mm na kovovou kci</t>
  </si>
  <si>
    <t>-708345767</t>
  </si>
  <si>
    <t>1,65*(4,80+4,48+4,32)</t>
  </si>
  <si>
    <t>60514108R</t>
  </si>
  <si>
    <t>řezivo jehličnaté lať hoblovaná pevnostní třída S10-13 průřez 40x60mm</t>
  </si>
  <si>
    <t>-16783864</t>
  </si>
  <si>
    <t>1,65*(4*9+2*8+1*6)" ks "*0,04*0,06*1,05</t>
  </si>
  <si>
    <t>762495000</t>
  </si>
  <si>
    <t>Spojovací prostředky olištování spár, obložení stropů, střešních podhledů a stěn hřebíky, vruty</t>
  </si>
  <si>
    <t>972648669</t>
  </si>
  <si>
    <t>767995113</t>
  </si>
  <si>
    <t>Montáž ostatních atypických zámečnických konstrukcí hmotnosti přes 10 do 20 kg</t>
  </si>
  <si>
    <t>2015409213</t>
  </si>
  <si>
    <t>0,273*1000 "Přepočtené koeficientem množství</t>
  </si>
  <si>
    <t>14550154</t>
  </si>
  <si>
    <t>profil ocelový obdélníkový svařovaný 60x40x3mm</t>
  </si>
  <si>
    <t>1912964701</t>
  </si>
  <si>
    <t>4,25" kg/bm"*(12*2,60)/1000*1,10</t>
  </si>
  <si>
    <t>4,25" kg/bm"*(2*4,80)/1000*1,10</t>
  </si>
  <si>
    <t>4,25" kg/bm"*(2*4,48)/1000*1,10</t>
  </si>
  <si>
    <t>4,25" kg/bm"*(2*4,32)/1000*1,10</t>
  </si>
  <si>
    <t>976578182</t>
  </si>
  <si>
    <t>783</t>
  </si>
  <si>
    <t>Dokončovací práce - nátěry</t>
  </si>
  <si>
    <t>783218111</t>
  </si>
  <si>
    <t>Lazurovací dvojnásobný syntetický nátěr tesařských konstrukcí</t>
  </si>
  <si>
    <t>2133291329</t>
  </si>
  <si>
    <t>(1,65*(4*9+2*8+1*6))*((0,04+0,06)*2)</t>
  </si>
  <si>
    <t>783314101</t>
  </si>
  <si>
    <t>Základní jednonásobný syntetický nátěr zámečnických konstrukcí</t>
  </si>
  <si>
    <t>218633113</t>
  </si>
  <si>
    <t>((12*2,6)+(2*4,8)+(2*4,48)+(2*4,32))*((0,04+0,06)*2)</t>
  </si>
  <si>
    <t>783315101</t>
  </si>
  <si>
    <t>Mezinátěr jednonásobný syntetický standardní zámečnických konstrukcí</t>
  </si>
  <si>
    <t>-897722644</t>
  </si>
  <si>
    <t>783317101</t>
  </si>
  <si>
    <t>Krycí jednonásobný syntetický standardní nátěr zámečnických konstrukcí</t>
  </si>
  <si>
    <t>1268890138</t>
  </si>
  <si>
    <t>SO 01-07 - Drobná architektura - Oplocení kontejnerů - Etapa II</t>
  </si>
  <si>
    <t>-2006027972</t>
  </si>
  <si>
    <t>Hloubení jam nezapažených v hornině třídy těžitelnosti I skupiny 3 objem do 20 m3 strojně</t>
  </si>
  <si>
    <t>-1014662269</t>
  </si>
  <si>
    <t>-1682586245</t>
  </si>
  <si>
    <t>1921825391</t>
  </si>
  <si>
    <t>-584859738</t>
  </si>
  <si>
    <t>-1819069882</t>
  </si>
  <si>
    <t>0,765*1,7 "Přepočtené koeficientem množství</t>
  </si>
  <si>
    <t>932718008</t>
  </si>
  <si>
    <t>-76964598</t>
  </si>
  <si>
    <t>2061454650</t>
  </si>
  <si>
    <t>-1042992866</t>
  </si>
  <si>
    <t>-831488408</t>
  </si>
  <si>
    <t>1,65*(4,16+3,04+6,24)</t>
  </si>
  <si>
    <t>-744927127</t>
  </si>
  <si>
    <t>1,65*(3*9+2*8+1*5)" ks "*0,04*0,06*1,1</t>
  </si>
  <si>
    <t>-108855528</t>
  </si>
  <si>
    <t>998762101</t>
  </si>
  <si>
    <t>Přesun hmot tonážní pro kce tesařské v objektech v do 6 m</t>
  </si>
  <si>
    <t>-132681745</t>
  </si>
  <si>
    <t>-1257169469</t>
  </si>
  <si>
    <t>0,271*1000 "Přepočtené koeficientem množství</t>
  </si>
  <si>
    <t>1215745581</t>
  </si>
  <si>
    <t>4,25" kg/bm"*(2*4,16)/1000*1,10</t>
  </si>
  <si>
    <t>4,25" kg/bm"*(2*3,04)/1000*1,10</t>
  </si>
  <si>
    <t>4,25" kg/bm"*(2*6,24)/1000*1,10</t>
  </si>
  <si>
    <t>998767201</t>
  </si>
  <si>
    <t>Přesun hmot pro zámečnické konstrukce stanovený procentní sazbou (%) z ceny vodorovná dopravní vzdálenost do 50 m v objektech výšky do 6 m</t>
  </si>
  <si>
    <t>454894802</t>
  </si>
  <si>
    <t>-1374649107</t>
  </si>
  <si>
    <t>(1,65*(3*9+2*8+1*5))*((0,04+0,06)*2)</t>
  </si>
  <si>
    <t>-328647763</t>
  </si>
  <si>
    <t>((12*2,6)+(2*4,16)+(2*3,04)+(2*6,24))*((0,04+0,06)*2)</t>
  </si>
  <si>
    <t>-1337116166</t>
  </si>
  <si>
    <t>-787020474</t>
  </si>
  <si>
    <t>SO 02 - Sadové úpravy Etapa II</t>
  </si>
  <si>
    <t>112151312</t>
  </si>
  <si>
    <t>Pokácení stromu postupné bez spouštění částí kmene a koruny o průměru na řezné ploše pařezu přes 200 do 300 mm</t>
  </si>
  <si>
    <t>1489205857</t>
  </si>
  <si>
    <t>112151314</t>
  </si>
  <si>
    <t>Pokácení stromu postupné bez spouštění částí kmene a koruny o průměru na řezné ploše pařezu přes 400 do 500 mm</t>
  </si>
  <si>
    <t>1091248586</t>
  </si>
  <si>
    <t>112251221</t>
  </si>
  <si>
    <t>Odstranění pařezu odfrézováním nebo odvrtáním hloubky přes 200 do 500 mm v rovině nebo na svahu do 1:5</t>
  </si>
  <si>
    <t>-1489112686</t>
  </si>
  <si>
    <t>184851523</t>
  </si>
  <si>
    <t>Řez stromů tvarovací hlavový s opakovaným intervalem řezu přes 2 do 5 let výšky nasazení hlavy přes 6 m</t>
  </si>
  <si>
    <t>-694360972</t>
  </si>
  <si>
    <t>183101322</t>
  </si>
  <si>
    <t>Hloubení jamek pro vysazování rostlin v zemině tř.1 až 4 s výměnou půdy z 100% v rovině nebo na svahu do 1:5, objemu přes 1,00 do 2,00 m3</t>
  </si>
  <si>
    <t>-1392174298</t>
  </si>
  <si>
    <t>10321100</t>
  </si>
  <si>
    <t>zahradní substrát pro výsadbu VL</t>
  </si>
  <si>
    <t>1938579247</t>
  </si>
  <si>
    <t>23*1,8 "Přepočtené koeficientem množství</t>
  </si>
  <si>
    <t>184102119</t>
  </si>
  <si>
    <t>Výsadba dřeviny s balem do předem vyhloubené jamky se zalitím v rovině nebo na svahu do 1:5, při průměru balu přes 1200 do 1400 mm</t>
  </si>
  <si>
    <t>706772157</t>
  </si>
  <si>
    <t>026503R1</t>
  </si>
  <si>
    <t>Carpinus betulus "Frans Fontaine" (habr obecný) 16/18 ZB</t>
  </si>
  <si>
    <t>383507860</t>
  </si>
  <si>
    <t>026502R1</t>
  </si>
  <si>
    <t>Corylus colurna (líska obecná) 16/18 ZB</t>
  </si>
  <si>
    <t>1331705353</t>
  </si>
  <si>
    <t>026504R1</t>
  </si>
  <si>
    <t>Malus "Evereste" (okrasná jabloň) 16/18 ZB</t>
  </si>
  <si>
    <t>791024019</t>
  </si>
  <si>
    <t>026505R1</t>
  </si>
  <si>
    <t>Tilia cordata (lípa malolistá) 16/18 ZB</t>
  </si>
  <si>
    <t>-591772759</t>
  </si>
  <si>
    <t>026507R1</t>
  </si>
  <si>
    <t>Sorbus intermedia (jeřáb prostřední) 16/18 ZB</t>
  </si>
  <si>
    <t>-927113188</t>
  </si>
  <si>
    <t>02650388R</t>
  </si>
  <si>
    <t>Malus "Mokum" (okrasná jabloň) 16/18 ZB</t>
  </si>
  <si>
    <t>825492083</t>
  </si>
  <si>
    <t>026503R2</t>
  </si>
  <si>
    <t>Hrušeň "Konference" 12/14 ZB</t>
  </si>
  <si>
    <t>572876789</t>
  </si>
  <si>
    <t>026504R2</t>
  </si>
  <si>
    <t>Hrušeň "Clappova" 12/14 ZB</t>
  </si>
  <si>
    <t>1240925004</t>
  </si>
  <si>
    <t>026505R2</t>
  </si>
  <si>
    <t>Jabloň "Průsvitné letní" 12/14 ZB</t>
  </si>
  <si>
    <t>457901829</t>
  </si>
  <si>
    <t>026506R2</t>
  </si>
  <si>
    <t>Jabloň "Matčino" 12/14 ZB</t>
  </si>
  <si>
    <t>-180693204</t>
  </si>
  <si>
    <t>026507R2</t>
  </si>
  <si>
    <t>Jabloň "Gerventýnské červené" 12/14 ZB</t>
  </si>
  <si>
    <t>-1213411916</t>
  </si>
  <si>
    <t>183211312</t>
  </si>
  <si>
    <t>Výsadba květin do připravené půdy se zalitím do připravené půdy, se zalitím trvalek</t>
  </si>
  <si>
    <t>350121381</t>
  </si>
  <si>
    <t>026511R2</t>
  </si>
  <si>
    <t>Vince minor (barvínek menší) 15/20 ZB</t>
  </si>
  <si>
    <t>2019969888</t>
  </si>
  <si>
    <t>184102311</t>
  </si>
  <si>
    <t>Výsadba keře bez balu do předem vyhloubené jamky se zalitím v rovině nebo na svahu do 1:5 výšky do 2 m v terénu</t>
  </si>
  <si>
    <t>1434357381</t>
  </si>
  <si>
    <t>026512R2</t>
  </si>
  <si>
    <t>Parthenocissus tricuspidata "Veitchii" (přísavník trojcípý) 100/125 ZB</t>
  </si>
  <si>
    <t>-1034831909</t>
  </si>
  <si>
    <t>183211211R</t>
  </si>
  <si>
    <t>Založení štěrkového záhonu pro výsadbu trvalek v zemině tř. 1 až 4 v rovině nebo na svahu do 1:5 včetně sazenic</t>
  </si>
  <si>
    <t>-2019708253</t>
  </si>
  <si>
    <t>5647600R1</t>
  </si>
  <si>
    <t>Podklad a kryt mlatové komunikace pro pěší</t>
  </si>
  <si>
    <t>-340956811</t>
  </si>
  <si>
    <t>998231411</t>
  </si>
  <si>
    <t>Přesun hmot pro sadovnické a krajinářské úpravy - ručně bez užití mechanizace vodorovná dopravní vzdálenost do 100 m</t>
  </si>
  <si>
    <t>-1638667682</t>
  </si>
  <si>
    <t>SO 03 - Mobiliář Etapa II</t>
  </si>
  <si>
    <t>SO 03 - 01</t>
  </si>
  <si>
    <t>Odpadkový koš - Nanuk NNK 160</t>
  </si>
  <si>
    <t>kpl</t>
  </si>
  <si>
    <t>937819030</t>
  </si>
  <si>
    <t>SO 03 - 02</t>
  </si>
  <si>
    <t>Lavička , Preva urbana LPU 151</t>
  </si>
  <si>
    <t>-1975054411</t>
  </si>
  <si>
    <t>SO 03 - 05</t>
  </si>
  <si>
    <t>Sušák na prádlo</t>
  </si>
  <si>
    <t>-914516652</t>
  </si>
  <si>
    <t>SO 04 - Demolice Etapa II</t>
  </si>
  <si>
    <t>113106123</t>
  </si>
  <si>
    <t>Rozebrání dlažeb ze zámkových dlaždic komunikací pro pěší ručně</t>
  </si>
  <si>
    <t>-180750172</t>
  </si>
  <si>
    <t>216*0,6</t>
  </si>
  <si>
    <t>113106144</t>
  </si>
  <si>
    <t>Rozebrání dlažeb ze zámkových dlaždic komunikací pro pěší strojně pl přes 50 m2</t>
  </si>
  <si>
    <t>2050198070</t>
  </si>
  <si>
    <t>216*0,4</t>
  </si>
  <si>
    <t>113106171</t>
  </si>
  <si>
    <t>Rozebrání dlažeb vozovek ze zámkové dlažby s ložem z kameniva ručně</t>
  </si>
  <si>
    <t>-851889962</t>
  </si>
  <si>
    <t>107*0,6</t>
  </si>
  <si>
    <t>113106187</t>
  </si>
  <si>
    <t>Rozebrání dlažeb vozovek ze zámkové dlažby s ložem z kameniva strojně pl do 50 m2</t>
  </si>
  <si>
    <t>2074116217</t>
  </si>
  <si>
    <t>107*0,4</t>
  </si>
  <si>
    <t>113107223</t>
  </si>
  <si>
    <t>Odstranění podkladu z kameniva drceného tl 300 mm strojně pl přes 200 m2</t>
  </si>
  <si>
    <t>-399965124</t>
  </si>
  <si>
    <t>215</t>
  </si>
  <si>
    <t>113107224</t>
  </si>
  <si>
    <t>Odstranění podkladu z kameniva drceného tl 400 mm strojně pl přes 200 m2</t>
  </si>
  <si>
    <t>-1940611371</t>
  </si>
  <si>
    <t>862</t>
  </si>
  <si>
    <t>113107242</t>
  </si>
  <si>
    <t>Odstranění podkladu živičného tl 100 mm strojně pl přes 200 m2</t>
  </si>
  <si>
    <t>1310664862</t>
  </si>
  <si>
    <t>518"živičný podklad</t>
  </si>
  <si>
    <t>518"penetr. makadam</t>
  </si>
  <si>
    <t>113151111</t>
  </si>
  <si>
    <t>Rozebrání zpevněných ploch ze silničních dílců</t>
  </si>
  <si>
    <t>-1274496637</t>
  </si>
  <si>
    <t>113201112</t>
  </si>
  <si>
    <t>Vytrhání obrub silničních ležatých</t>
  </si>
  <si>
    <t>842186802</t>
  </si>
  <si>
    <t>113204111</t>
  </si>
  <si>
    <t>Vytrhání obrub záhonových</t>
  </si>
  <si>
    <t>-2093295144</t>
  </si>
  <si>
    <t>121151113</t>
  </si>
  <si>
    <t>Sejmutí ornice plochy do 500 m2 tl vrstvy do 200 mm strojně</t>
  </si>
  <si>
    <t>1282092911</t>
  </si>
  <si>
    <t>358325114</t>
  </si>
  <si>
    <t>Bourání stoky kompletní nebo vybourání otvorů z železobetonu plochy do 4 m2</t>
  </si>
  <si>
    <t>619611408</t>
  </si>
  <si>
    <t>919735113</t>
  </si>
  <si>
    <t>Řezání stávajícího živičného krytu hl do 150 mm</t>
  </si>
  <si>
    <t>2075075729</t>
  </si>
  <si>
    <t>Řezání stávajícího betonového krytu hl do 250 mm</t>
  </si>
  <si>
    <t>-500171059</t>
  </si>
  <si>
    <t>962041211</t>
  </si>
  <si>
    <t>Bourání zdí a pilířů z betonu prostého</t>
  </si>
  <si>
    <t>-1774370099</t>
  </si>
  <si>
    <t>962051111</t>
  </si>
  <si>
    <t>Bourání zdí a pilířů z ŽB</t>
  </si>
  <si>
    <t>-1037917808</t>
  </si>
  <si>
    <t>966005111</t>
  </si>
  <si>
    <t>Rozebrání a odstranění silničního zábradlí se sloupky osazenými s betonovými patkami</t>
  </si>
  <si>
    <t>1897391087</t>
  </si>
  <si>
    <t>966006132</t>
  </si>
  <si>
    <t>Odstranění značek dopravních nebo orientačních se sloupky s betonovými patkami</t>
  </si>
  <si>
    <t>-977732941</t>
  </si>
  <si>
    <t>966006211</t>
  </si>
  <si>
    <t>Odstranění svislých dopravních značek ze sloupů, sloupků nebo konzol</t>
  </si>
  <si>
    <t>-1574077362</t>
  </si>
  <si>
    <t>966008211</t>
  </si>
  <si>
    <t>Bourání odvodňovacího žlabu z betonových příkopových tvárnic š do 500 mm</t>
  </si>
  <si>
    <t>-1590419011</t>
  </si>
  <si>
    <t>997002511</t>
  </si>
  <si>
    <t>Vodorovné přemístění suti a vybouraných hmot bez naložení ale se složením a urovnáním do 1 km</t>
  </si>
  <si>
    <t>-166160609</t>
  </si>
  <si>
    <t>997002519</t>
  </si>
  <si>
    <t>Příplatek ZKD 1 km přemístění suti a vybouraných hmot</t>
  </si>
  <si>
    <t>-600078673</t>
  </si>
  <si>
    <t>1219,586*21</t>
  </si>
  <si>
    <t>997221861</t>
  </si>
  <si>
    <t>Poplatek za uložení stavebního odpadu na recyklační skládce (skládkovné) z prostého betonu pod kódem 17 01 01</t>
  </si>
  <si>
    <t>-255753323</t>
  </si>
  <si>
    <t>56,16+31,565"dlažby</t>
  </si>
  <si>
    <t>88,45+14,52"obruby</t>
  </si>
  <si>
    <t>37,4"bet. kce</t>
  </si>
  <si>
    <t>1,26+0,164+0,012"patky zábradlí, značek</t>
  </si>
  <si>
    <t>4,25"příkop. tvárnice</t>
  </si>
  <si>
    <t>997221862</t>
  </si>
  <si>
    <t>Poplatek za uložení stavebního odpadu na recyklační skládce (skládkovné) z armovaného betonu pod kódem 17 01 01</t>
  </si>
  <si>
    <t>955969747</t>
  </si>
  <si>
    <t>122,4+7,2+33,725</t>
  </si>
  <si>
    <t>-1967936365</t>
  </si>
  <si>
    <t>94,6+499,96</t>
  </si>
  <si>
    <t>997221875</t>
  </si>
  <si>
    <t>Poplatek za uložení stavebního odpadu na recyklační skládce (skládkovné) asfaltového bez obsahu dehtu zatříděného do Katalogu odpadů pod kódem 17 03 02</t>
  </si>
  <si>
    <t>-874268954</t>
  </si>
  <si>
    <t>227,92</t>
  </si>
  <si>
    <t>SO 05 - Bezbariérové přístupy Etapa II</t>
  </si>
  <si>
    <t>-82689119</t>
  </si>
  <si>
    <t>26,25*0,6*0,8"výkop pro ztracené bednění pro p.p.č.849</t>
  </si>
  <si>
    <t>27,25*0,6*0,8"výkop pro ztracené bednění pro p.p.č.850</t>
  </si>
  <si>
    <t>15*0,3*0,3"drenážní rýha</t>
  </si>
  <si>
    <t>-1838374919</t>
  </si>
  <si>
    <t>27,030</t>
  </si>
  <si>
    <t>-1413896784</t>
  </si>
  <si>
    <t>27,030*12</t>
  </si>
  <si>
    <t>-1427945245</t>
  </si>
  <si>
    <t>27,03*2,1</t>
  </si>
  <si>
    <t>1448421390</t>
  </si>
  <si>
    <t>5,2*1,55"zásyp pod bet. desku p.p.č.849</t>
  </si>
  <si>
    <t>26,25*0,4*0,8"zásyp výkopu podél ztrac. bednění p.p.č.849</t>
  </si>
  <si>
    <t>3,3*1,55"zásyp pod bet. desku p.p.č.850</t>
  </si>
  <si>
    <t>27,25*0,4*0,8"zásyp výkopu podél ztrac. bednění p.p.č.850</t>
  </si>
  <si>
    <t>štěrkopísek netříděný zásypový</t>
  </si>
  <si>
    <t>-1359240131</t>
  </si>
  <si>
    <t>30,295*1,9</t>
  </si>
  <si>
    <t>-274433708</t>
  </si>
  <si>
    <t>15*1,5</t>
  </si>
  <si>
    <t>69311006</t>
  </si>
  <si>
    <t>geotextilie tkaná separační, filtrační, výztužná PP pevnost v tahu 15kN/m</t>
  </si>
  <si>
    <t>823092685</t>
  </si>
  <si>
    <t>-574457662</t>
  </si>
  <si>
    <t>273321118</t>
  </si>
  <si>
    <t>Základové desky konstrukcí ze ŽB C 30/37</t>
  </si>
  <si>
    <t>-2016092530</t>
  </si>
  <si>
    <t>40*0,2"rampa a schodiště p.p.č.849</t>
  </si>
  <si>
    <t>38,5*0,2"rampa a schodiště p.p.č.850</t>
  </si>
  <si>
    <t>273361412</t>
  </si>
  <si>
    <t>Výztuž základových desek ze svařovaných sítí přes 3,5 do 6 kg/m2</t>
  </si>
  <si>
    <t>1516092018</t>
  </si>
  <si>
    <t>40*0,0079*1,15</t>
  </si>
  <si>
    <t>38,5*0,0079*1,15</t>
  </si>
  <si>
    <t>279113132</t>
  </si>
  <si>
    <t>Základová zeď tl do 200 mm z tvárnic ztraceného bednění včetně výplně z betonu tř. C 20/25</t>
  </si>
  <si>
    <t>2114724522</t>
  </si>
  <si>
    <t>400*0,4*0,2"rampa p.p.č.849</t>
  </si>
  <si>
    <t>450*0,4*0,2"rampa p.p.č.850</t>
  </si>
  <si>
    <t>279361821</t>
  </si>
  <si>
    <t>Výztuž základových zdí nosných betonářskou ocelí 10 505</t>
  </si>
  <si>
    <t>-1401539027</t>
  </si>
  <si>
    <t>(400*2*0,4)*0,62*0,001"rampa p.p.č.849</t>
  </si>
  <si>
    <t>(450*2*0,4)*0,62*0,001"rampa p.p.č.850</t>
  </si>
  <si>
    <t>1082891922</t>
  </si>
  <si>
    <t>35"rampa p.p.č.849</t>
  </si>
  <si>
    <t>35"rampa p.p.č.850</t>
  </si>
  <si>
    <t>59245263</t>
  </si>
  <si>
    <t>dlažba tvar čtverec betonová 200x200x60mm barevná</t>
  </si>
  <si>
    <t>-14699749</t>
  </si>
  <si>
    <t>70*1,03"včetně ztratného 3%</t>
  </si>
  <si>
    <t>895983219</t>
  </si>
  <si>
    <t>Zřízení vpusti kanalizační dvorní z kameninových dílců DN 300/100</t>
  </si>
  <si>
    <t>134410241</t>
  </si>
  <si>
    <t>56231178</t>
  </si>
  <si>
    <t>vpusť dvorní litinový rám+fólie DN 110,160</t>
  </si>
  <si>
    <t>-1594128712</t>
  </si>
  <si>
    <t>434351141</t>
  </si>
  <si>
    <t>Zřízení bednění stupňů přímočarých schodišť</t>
  </si>
  <si>
    <t>1800772032</t>
  </si>
  <si>
    <t>10*0,15*1,75"p.p.č.849</t>
  </si>
  <si>
    <t>8*0,15*1,75"p.p.č.850</t>
  </si>
  <si>
    <t>434351142</t>
  </si>
  <si>
    <t>Odstranění bednění stupňů přímočarých schodišť</t>
  </si>
  <si>
    <t>1689031850</t>
  </si>
  <si>
    <t>931991211</t>
  </si>
  <si>
    <t>Výplň dilatačních spár z lehčených plastů tl 20 mm</t>
  </si>
  <si>
    <t>-2141116545</t>
  </si>
  <si>
    <t>11"rampa p.p.č.849</t>
  </si>
  <si>
    <t>9"rampa p.p.č.850</t>
  </si>
  <si>
    <t>IP 01</t>
  </si>
  <si>
    <t>odvodněná rohož rozměr 50x80cm</t>
  </si>
  <si>
    <t>2104919466</t>
  </si>
  <si>
    <t>IP 02</t>
  </si>
  <si>
    <t>protiskluzový prefa schodišťový stupeň 175/33/15cm</t>
  </si>
  <si>
    <t>-1145069696</t>
  </si>
  <si>
    <t>5+3"schod. stupně p.p.č.849</t>
  </si>
  <si>
    <t>3+3"schod. stupně p.p.č.850</t>
  </si>
  <si>
    <t>706100797</t>
  </si>
  <si>
    <t>vstup 849</t>
  </si>
  <si>
    <t>((0,15+3,009+1,5+3,01)*2)+1,809+1,5+1,081</t>
  </si>
  <si>
    <t>vstup 850</t>
  </si>
  <si>
    <t>((0,15+2,909+1,5+2,909)*2)+1,5</t>
  </si>
  <si>
    <t>zábradlí kompozitní - madlo z trubek 35x3,2mm + úchyty do zdi, vše PZN, nátěr</t>
  </si>
  <si>
    <t>-1039132030</t>
  </si>
  <si>
    <t>-2137844597</t>
  </si>
  <si>
    <t>3,144+1,5+3,009+1,8+3,145+1,5+3,01+1,8</t>
  </si>
  <si>
    <t>(3,044+1,5+3,009)*2</t>
  </si>
  <si>
    <t>1,666+0,928</t>
  </si>
  <si>
    <t>(1,662+0,698)*2</t>
  </si>
  <si>
    <t>63126079R</t>
  </si>
  <si>
    <t>zábradlí kompozitní - madlo, výška 1,1m, madlo z trubek 42,4x4mm, krajní sloupky trubka 42,4x4mm, vni.sloupky 32mm, vše PZN, nátěr</t>
  </si>
  <si>
    <t>1949620358</t>
  </si>
  <si>
    <t>63126082R</t>
  </si>
  <si>
    <t>zábradlí kompozitní - vodorovná výplň, výška 1,1m, madlo z trubek 42,4x4mm a 25x3,2, krajní sloupky trubka 42,4x4mm, vni.sloupky 32mm, vše PZN, nátěr</t>
  </si>
  <si>
    <t>-1772937032</t>
  </si>
  <si>
    <t>-1057647235</t>
  </si>
  <si>
    <t>VON - Vedlejší a ostatní náklady Etapa II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</si>
  <si>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</si>
  <si>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</si>
  <si>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</si>
  <si>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VRN1</t>
  </si>
  <si>
    <t>Průzkumné, geodetické a projektové práce</t>
  </si>
  <si>
    <t>012103000</t>
  </si>
  <si>
    <t>Geodetické práce před výstavbou</t>
  </si>
  <si>
    <t>217960468</t>
  </si>
  <si>
    <t>012203000</t>
  </si>
  <si>
    <t>Geodetické práce při provádění stavby</t>
  </si>
  <si>
    <t>-1362749993</t>
  </si>
  <si>
    <t>012303000</t>
  </si>
  <si>
    <t>Geodetické práce po výstavbě</t>
  </si>
  <si>
    <t>-1251361938</t>
  </si>
  <si>
    <t>-1741211635</t>
  </si>
  <si>
    <t>VRN3</t>
  </si>
  <si>
    <t>Zařízení staveniště</t>
  </si>
  <si>
    <t>032803000</t>
  </si>
  <si>
    <t>1940451482</t>
  </si>
  <si>
    <t>032903000</t>
  </si>
  <si>
    <t>Náklady na provoz a údržbu vybavení staveniště</t>
  </si>
  <si>
    <t>-575075939</t>
  </si>
  <si>
    <t>033103000</t>
  </si>
  <si>
    <t>Připojení energií</t>
  </si>
  <si>
    <t>-1389727749</t>
  </si>
  <si>
    <t>034103000</t>
  </si>
  <si>
    <t>Oplocení staveniště</t>
  </si>
  <si>
    <t>-1859328682</t>
  </si>
  <si>
    <t>034203000</t>
  </si>
  <si>
    <t>Opatření na ochranu pozemků sousedních se staveništěm</t>
  </si>
  <si>
    <t>1768288752</t>
  </si>
  <si>
    <t>034303000</t>
  </si>
  <si>
    <t>Dopravní značení na staveništi</t>
  </si>
  <si>
    <t>-68258666</t>
  </si>
  <si>
    <t>034403000</t>
  </si>
  <si>
    <t>Osvětlení staveniště</t>
  </si>
  <si>
    <t>-2038590782</t>
  </si>
  <si>
    <t>034503000</t>
  </si>
  <si>
    <t>Informační tabule na staveništi</t>
  </si>
  <si>
    <t>670332428</t>
  </si>
  <si>
    <t>039103000</t>
  </si>
  <si>
    <t>Rozebrání, bourání a odvoz zařízení staveniště</t>
  </si>
  <si>
    <t>773327911</t>
  </si>
  <si>
    <t>039203000</t>
  </si>
  <si>
    <t>Úprava terénu po zrušení zařízení staveniště</t>
  </si>
  <si>
    <t>-6520139</t>
  </si>
  <si>
    <t>042503000</t>
  </si>
  <si>
    <t>Plán BOZP na staveništi</t>
  </si>
  <si>
    <t>746300944</t>
  </si>
  <si>
    <t>045303000</t>
  </si>
  <si>
    <t>Koordinační činnost</t>
  </si>
  <si>
    <t>656111505</t>
  </si>
  <si>
    <t>SO 01-03 - Obklad fasád</t>
  </si>
  <si>
    <t xml:space="preserve">    766 - Konstrukce truhlářské</t>
  </si>
  <si>
    <t>-1753464058</t>
  </si>
  <si>
    <t>174+58</t>
  </si>
  <si>
    <t>949101111</t>
  </si>
  <si>
    <t>Lešení pomocné pro objekty pozemních staveb s lešeňovou podlahou v do 1,9 m zatížení do 150 kg/m2</t>
  </si>
  <si>
    <t>-1013352561</t>
  </si>
  <si>
    <t>1,9*(2*6,20+3,96+4,19)</t>
  </si>
  <si>
    <t>31086700</t>
  </si>
  <si>
    <t>766</t>
  </si>
  <si>
    <t>Konstrukce truhlářské</t>
  </si>
  <si>
    <t>-1612785988</t>
  </si>
  <si>
    <t>3,65*(2*6,20+3,96+4,19)</t>
  </si>
  <si>
    <t>766416211</t>
  </si>
  <si>
    <t>Montáž obložení stěn plochy přes 5 m2 panely obkladovými z měkkého dřeva, plochy do 0,60 m2</t>
  </si>
  <si>
    <t>-291255280</t>
  </si>
  <si>
    <t>-482696264</t>
  </si>
  <si>
    <t>"cca 17ks/bm" 17*(2*6,20+3,96+4,19)</t>
  </si>
  <si>
    <t>"obklad" 3,65*350" ks "*0,04*0,06*1,1</t>
  </si>
  <si>
    <t>"kontralatě" (2*6,20+3,96+4,19)*3" ks "*0,04*0,06*1,1</t>
  </si>
  <si>
    <t>998766101</t>
  </si>
  <si>
    <t>Přesun hmot tonážní pro kce truhlářské v objektech v do 6 m</t>
  </si>
  <si>
    <t>-315870682</t>
  </si>
  <si>
    <t>-993594010</t>
  </si>
  <si>
    <t>0,232*1000 "Přepočtené koeficientem množství</t>
  </si>
  <si>
    <t>14550246</t>
  </si>
  <si>
    <t>profil ocelový čtvercový svařovaný 50x50x3mm</t>
  </si>
  <si>
    <t>-144996102</t>
  </si>
  <si>
    <t>3,30" kg/bm"*3,00*16" ks "/1000*1,10</t>
  </si>
  <si>
    <t>14550321</t>
  </si>
  <si>
    <t>profil ocelový obdélníkový svařovaný 100x50x2mm</t>
  </si>
  <si>
    <t>1808205851</t>
  </si>
  <si>
    <t>4,40" kg/bm"*3,00*4" ks "/1000*1,10</t>
  </si>
  <si>
    <t>-1939557330</t>
  </si>
  <si>
    <t>-1602090216</t>
  </si>
  <si>
    <t>1339*((0,04+0,06)*2)</t>
  </si>
  <si>
    <t>310383823</t>
  </si>
  <si>
    <t>(3,00*16)*(0,05*4)</t>
  </si>
  <si>
    <t>(3,00*4)*((0,1+0,05)*2)</t>
  </si>
  <si>
    <t>-1578173836</t>
  </si>
  <si>
    <t>-1502568509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</si>
</sst>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theme" Target="theme/theme1.xml" /><Relationship Id="rId17" Type="http://schemas.openxmlformats.org/officeDocument/2006/relationships/calcChain" Target="calcChain.xml" /><Relationship Id="rId1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32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36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37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38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39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40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41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42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43</v>
      </c>
      <c r="E29" s="47"/>
      <c r="F29" s="32" t="s">
        <v>44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45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46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47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48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49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50</v>
      </c>
      <c r="U35" s="54"/>
      <c r="V35" s="54"/>
      <c r="W35" s="54"/>
      <c r="X35" s="56" t="s">
        <v>51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52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53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54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55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54</v>
      </c>
      <c r="AI60" s="42"/>
      <c r="AJ60" s="42"/>
      <c r="AK60" s="42"/>
      <c r="AL60" s="42"/>
      <c r="AM60" s="64" t="s">
        <v>55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56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57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54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55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54</v>
      </c>
      <c r="AI75" s="42"/>
      <c r="AJ75" s="42"/>
      <c r="AK75" s="42"/>
      <c r="AL75" s="42"/>
      <c r="AM75" s="64" t="s">
        <v>55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58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28092020-021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Revitalizace veřejných ploch města Luby - ETAPA II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Luby u Chebu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19. 10. 2020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Luby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31</v>
      </c>
      <c r="AJ89" s="40"/>
      <c r="AK89" s="40"/>
      <c r="AL89" s="40"/>
      <c r="AM89" s="80" t="str">
        <f>IF(E17="","",E17)</f>
        <v>A69 - Architekti s.r.o.</v>
      </c>
      <c r="AN89" s="71"/>
      <c r="AO89" s="71"/>
      <c r="AP89" s="71"/>
      <c r="AQ89" s="40"/>
      <c r="AR89" s="44"/>
      <c r="AS89" s="81" t="s">
        <v>59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29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>Ing. Pavel Šturc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60</v>
      </c>
      <c r="D92" s="94"/>
      <c r="E92" s="94"/>
      <c r="F92" s="94"/>
      <c r="G92" s="94"/>
      <c r="H92" s="95"/>
      <c r="I92" s="96" t="s">
        <v>61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62</v>
      </c>
      <c r="AH92" s="94"/>
      <c r="AI92" s="94"/>
      <c r="AJ92" s="94"/>
      <c r="AK92" s="94"/>
      <c r="AL92" s="94"/>
      <c r="AM92" s="94"/>
      <c r="AN92" s="96" t="s">
        <v>63</v>
      </c>
      <c r="AO92" s="94"/>
      <c r="AP92" s="98"/>
      <c r="AQ92" s="99" t="s">
        <v>64</v>
      </c>
      <c r="AR92" s="44"/>
      <c r="AS92" s="100" t="s">
        <v>65</v>
      </c>
      <c r="AT92" s="101" t="s">
        <v>66</v>
      </c>
      <c r="AU92" s="101" t="s">
        <v>67</v>
      </c>
      <c r="AV92" s="101" t="s">
        <v>68</v>
      </c>
      <c r="AW92" s="101" t="s">
        <v>69</v>
      </c>
      <c r="AX92" s="101" t="s">
        <v>70</v>
      </c>
      <c r="AY92" s="101" t="s">
        <v>71</v>
      </c>
      <c r="AZ92" s="101" t="s">
        <v>72</v>
      </c>
      <c r="BA92" s="101" t="s">
        <v>73</v>
      </c>
      <c r="BB92" s="101" t="s">
        <v>74</v>
      </c>
      <c r="BC92" s="101" t="s">
        <v>75</v>
      </c>
      <c r="BD92" s="102" t="s">
        <v>76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77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ROUND(SUM(AG95:AG107),2)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ROUND(SUM(AS95:AS107),2)</f>
        <v>0</v>
      </c>
      <c r="AT94" s="114">
        <f>ROUND(SUM(AV94:AW94),2)</f>
        <v>0</v>
      </c>
      <c r="AU94" s="115">
        <f>ROUND(SUM(AU95:AU107),5)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ROUND(SUM(AZ95:AZ107),2)</f>
        <v>0</v>
      </c>
      <c r="BA94" s="114">
        <f>ROUND(SUM(BA95:BA107),2)</f>
        <v>0</v>
      </c>
      <c r="BB94" s="114">
        <f>ROUND(SUM(BB95:BB107),2)</f>
        <v>0</v>
      </c>
      <c r="BC94" s="114">
        <f>ROUND(SUM(BC95:BC107),2)</f>
        <v>0</v>
      </c>
      <c r="BD94" s="116">
        <f>ROUND(SUM(BD95:BD107),2)</f>
        <v>0</v>
      </c>
      <c r="BE94" s="6"/>
      <c r="BS94" s="117" t="s">
        <v>78</v>
      </c>
      <c r="BT94" s="117" t="s">
        <v>79</v>
      </c>
      <c r="BU94" s="118" t="s">
        <v>80</v>
      </c>
      <c r="BV94" s="117" t="s">
        <v>81</v>
      </c>
      <c r="BW94" s="117" t="s">
        <v>5</v>
      </c>
      <c r="BX94" s="117" t="s">
        <v>82</v>
      </c>
      <c r="CL94" s="117" t="s">
        <v>1</v>
      </c>
    </row>
    <row r="95" s="7" customFormat="1" ht="16.5" customHeight="1">
      <c r="A95" s="119" t="s">
        <v>83</v>
      </c>
      <c r="B95" s="120"/>
      <c r="C95" s="121"/>
      <c r="D95" s="122" t="s">
        <v>84</v>
      </c>
      <c r="E95" s="122"/>
      <c r="F95" s="122"/>
      <c r="G95" s="122"/>
      <c r="H95" s="122"/>
      <c r="I95" s="123"/>
      <c r="J95" s="122" t="s">
        <v>85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'IO 01 - Dopravní řešení a...'!J30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86</v>
      </c>
      <c r="AR95" s="126"/>
      <c r="AS95" s="127">
        <v>0</v>
      </c>
      <c r="AT95" s="128">
        <f>ROUND(SUM(AV95:AW95),2)</f>
        <v>0</v>
      </c>
      <c r="AU95" s="129">
        <f>'IO 01 - Dopravní řešení a...'!P127</f>
        <v>0</v>
      </c>
      <c r="AV95" s="128">
        <f>'IO 01 - Dopravní řešení a...'!J33</f>
        <v>0</v>
      </c>
      <c r="AW95" s="128">
        <f>'IO 01 - Dopravní řešení a...'!J34</f>
        <v>0</v>
      </c>
      <c r="AX95" s="128">
        <f>'IO 01 - Dopravní řešení a...'!J35</f>
        <v>0</v>
      </c>
      <c r="AY95" s="128">
        <f>'IO 01 - Dopravní řešení a...'!J36</f>
        <v>0</v>
      </c>
      <c r="AZ95" s="128">
        <f>'IO 01 - Dopravní řešení a...'!F33</f>
        <v>0</v>
      </c>
      <c r="BA95" s="128">
        <f>'IO 01 - Dopravní řešení a...'!F34</f>
        <v>0</v>
      </c>
      <c r="BB95" s="128">
        <f>'IO 01 - Dopravní řešení a...'!F35</f>
        <v>0</v>
      </c>
      <c r="BC95" s="128">
        <f>'IO 01 - Dopravní řešení a...'!F36</f>
        <v>0</v>
      </c>
      <c r="BD95" s="130">
        <f>'IO 01 - Dopravní řešení a...'!F37</f>
        <v>0</v>
      </c>
      <c r="BE95" s="7"/>
      <c r="BT95" s="131" t="s">
        <v>87</v>
      </c>
      <c r="BV95" s="131" t="s">
        <v>81</v>
      </c>
      <c r="BW95" s="131" t="s">
        <v>88</v>
      </c>
      <c r="BX95" s="131" t="s">
        <v>5</v>
      </c>
      <c r="CL95" s="131" t="s">
        <v>89</v>
      </c>
      <c r="CM95" s="131" t="s">
        <v>90</v>
      </c>
    </row>
    <row r="96" s="7" customFormat="1" ht="16.5" customHeight="1">
      <c r="A96" s="119" t="s">
        <v>83</v>
      </c>
      <c r="B96" s="120"/>
      <c r="C96" s="121"/>
      <c r="D96" s="122" t="s">
        <v>91</v>
      </c>
      <c r="E96" s="122"/>
      <c r="F96" s="122"/>
      <c r="G96" s="122"/>
      <c r="H96" s="122"/>
      <c r="I96" s="123"/>
      <c r="J96" s="122" t="s">
        <v>92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'IO 02 - Opěrné zdi a scho...'!J30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86</v>
      </c>
      <c r="AR96" s="126"/>
      <c r="AS96" s="127">
        <v>0</v>
      </c>
      <c r="AT96" s="128">
        <f>ROUND(SUM(AV96:AW96),2)</f>
        <v>0</v>
      </c>
      <c r="AU96" s="129">
        <f>'IO 02 - Opěrné zdi a scho...'!P127</f>
        <v>0</v>
      </c>
      <c r="AV96" s="128">
        <f>'IO 02 - Opěrné zdi a scho...'!J33</f>
        <v>0</v>
      </c>
      <c r="AW96" s="128">
        <f>'IO 02 - Opěrné zdi a scho...'!J34</f>
        <v>0</v>
      </c>
      <c r="AX96" s="128">
        <f>'IO 02 - Opěrné zdi a scho...'!J35</f>
        <v>0</v>
      </c>
      <c r="AY96" s="128">
        <f>'IO 02 - Opěrné zdi a scho...'!J36</f>
        <v>0</v>
      </c>
      <c r="AZ96" s="128">
        <f>'IO 02 - Opěrné zdi a scho...'!F33</f>
        <v>0</v>
      </c>
      <c r="BA96" s="128">
        <f>'IO 02 - Opěrné zdi a scho...'!F34</f>
        <v>0</v>
      </c>
      <c r="BB96" s="128">
        <f>'IO 02 - Opěrné zdi a scho...'!F35</f>
        <v>0</v>
      </c>
      <c r="BC96" s="128">
        <f>'IO 02 - Opěrné zdi a scho...'!F36</f>
        <v>0</v>
      </c>
      <c r="BD96" s="130">
        <f>'IO 02 - Opěrné zdi a scho...'!F37</f>
        <v>0</v>
      </c>
      <c r="BE96" s="7"/>
      <c r="BT96" s="131" t="s">
        <v>87</v>
      </c>
      <c r="BV96" s="131" t="s">
        <v>81</v>
      </c>
      <c r="BW96" s="131" t="s">
        <v>93</v>
      </c>
      <c r="BX96" s="131" t="s">
        <v>5</v>
      </c>
      <c r="CL96" s="131" t="s">
        <v>89</v>
      </c>
      <c r="CM96" s="131" t="s">
        <v>90</v>
      </c>
    </row>
    <row r="97" s="7" customFormat="1" ht="16.5" customHeight="1">
      <c r="A97" s="119" t="s">
        <v>83</v>
      </c>
      <c r="B97" s="120"/>
      <c r="C97" s="121"/>
      <c r="D97" s="122" t="s">
        <v>94</v>
      </c>
      <c r="E97" s="122"/>
      <c r="F97" s="122"/>
      <c r="G97" s="122"/>
      <c r="H97" s="122"/>
      <c r="I97" s="123"/>
      <c r="J97" s="122" t="s">
        <v>95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'IO 03 - Dešťová kanalizac...'!J30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86</v>
      </c>
      <c r="AR97" s="126"/>
      <c r="AS97" s="127">
        <v>0</v>
      </c>
      <c r="AT97" s="128">
        <f>ROUND(SUM(AV97:AW97),2)</f>
        <v>0</v>
      </c>
      <c r="AU97" s="129">
        <f>'IO 03 - Dešťová kanalizac...'!P127</f>
        <v>0</v>
      </c>
      <c r="AV97" s="128">
        <f>'IO 03 - Dešťová kanalizac...'!J33</f>
        <v>0</v>
      </c>
      <c r="AW97" s="128">
        <f>'IO 03 - Dešťová kanalizac...'!J34</f>
        <v>0</v>
      </c>
      <c r="AX97" s="128">
        <f>'IO 03 - Dešťová kanalizac...'!J35</f>
        <v>0</v>
      </c>
      <c r="AY97" s="128">
        <f>'IO 03 - Dešťová kanalizac...'!J36</f>
        <v>0</v>
      </c>
      <c r="AZ97" s="128">
        <f>'IO 03 - Dešťová kanalizac...'!F33</f>
        <v>0</v>
      </c>
      <c r="BA97" s="128">
        <f>'IO 03 - Dešťová kanalizac...'!F34</f>
        <v>0</v>
      </c>
      <c r="BB97" s="128">
        <f>'IO 03 - Dešťová kanalizac...'!F35</f>
        <v>0</v>
      </c>
      <c r="BC97" s="128">
        <f>'IO 03 - Dešťová kanalizac...'!F36</f>
        <v>0</v>
      </c>
      <c r="BD97" s="130">
        <f>'IO 03 - Dešťová kanalizac...'!F37</f>
        <v>0</v>
      </c>
      <c r="BE97" s="7"/>
      <c r="BT97" s="131" t="s">
        <v>87</v>
      </c>
      <c r="BV97" s="131" t="s">
        <v>81</v>
      </c>
      <c r="BW97" s="131" t="s">
        <v>96</v>
      </c>
      <c r="BX97" s="131" t="s">
        <v>5</v>
      </c>
      <c r="CL97" s="131" t="s">
        <v>89</v>
      </c>
      <c r="CM97" s="131" t="s">
        <v>90</v>
      </c>
    </row>
    <row r="98" s="7" customFormat="1" ht="16.5" customHeight="1">
      <c r="A98" s="119" t="s">
        <v>83</v>
      </c>
      <c r="B98" s="120"/>
      <c r="C98" s="121"/>
      <c r="D98" s="122" t="s">
        <v>97</v>
      </c>
      <c r="E98" s="122"/>
      <c r="F98" s="122"/>
      <c r="G98" s="122"/>
      <c r="H98" s="122"/>
      <c r="I98" s="123"/>
      <c r="J98" s="122" t="s">
        <v>98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'IO 04 - Veřejné osvětlení...'!J30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86</v>
      </c>
      <c r="AR98" s="126"/>
      <c r="AS98" s="127">
        <v>0</v>
      </c>
      <c r="AT98" s="128">
        <f>ROUND(SUM(AV98:AW98),2)</f>
        <v>0</v>
      </c>
      <c r="AU98" s="129">
        <f>'IO 04 - Veřejné osvětlení...'!P117</f>
        <v>0</v>
      </c>
      <c r="AV98" s="128">
        <f>'IO 04 - Veřejné osvětlení...'!J33</f>
        <v>0</v>
      </c>
      <c r="AW98" s="128">
        <f>'IO 04 - Veřejné osvětlení...'!J34</f>
        <v>0</v>
      </c>
      <c r="AX98" s="128">
        <f>'IO 04 - Veřejné osvětlení...'!J35</f>
        <v>0</v>
      </c>
      <c r="AY98" s="128">
        <f>'IO 04 - Veřejné osvětlení...'!J36</f>
        <v>0</v>
      </c>
      <c r="AZ98" s="128">
        <f>'IO 04 - Veřejné osvětlení...'!F33</f>
        <v>0</v>
      </c>
      <c r="BA98" s="128">
        <f>'IO 04 - Veřejné osvětlení...'!F34</f>
        <v>0</v>
      </c>
      <c r="BB98" s="128">
        <f>'IO 04 - Veřejné osvětlení...'!F35</f>
        <v>0</v>
      </c>
      <c r="BC98" s="128">
        <f>'IO 04 - Veřejné osvětlení...'!F36</f>
        <v>0</v>
      </c>
      <c r="BD98" s="130">
        <f>'IO 04 - Veřejné osvětlení...'!F37</f>
        <v>0</v>
      </c>
      <c r="BE98" s="7"/>
      <c r="BT98" s="131" t="s">
        <v>87</v>
      </c>
      <c r="BV98" s="131" t="s">
        <v>81</v>
      </c>
      <c r="BW98" s="131" t="s">
        <v>99</v>
      </c>
      <c r="BX98" s="131" t="s">
        <v>5</v>
      </c>
      <c r="CL98" s="131" t="s">
        <v>1</v>
      </c>
      <c r="CM98" s="131" t="s">
        <v>90</v>
      </c>
    </row>
    <row r="99" s="7" customFormat="1" ht="16.5" customHeight="1">
      <c r="A99" s="119" t="s">
        <v>83</v>
      </c>
      <c r="B99" s="120"/>
      <c r="C99" s="121"/>
      <c r="D99" s="122" t="s">
        <v>100</v>
      </c>
      <c r="E99" s="122"/>
      <c r="F99" s="122"/>
      <c r="G99" s="122"/>
      <c r="H99" s="122"/>
      <c r="I99" s="123"/>
      <c r="J99" s="122" t="s">
        <v>101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'IO 06 - Optická síť Etapa II'!J30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86</v>
      </c>
      <c r="AR99" s="126"/>
      <c r="AS99" s="127">
        <v>0</v>
      </c>
      <c r="AT99" s="128">
        <f>ROUND(SUM(AV99:AW99),2)</f>
        <v>0</v>
      </c>
      <c r="AU99" s="129">
        <f>'IO 06 - Optická síť Etapa II'!P122</f>
        <v>0</v>
      </c>
      <c r="AV99" s="128">
        <f>'IO 06 - Optická síť Etapa II'!J33</f>
        <v>0</v>
      </c>
      <c r="AW99" s="128">
        <f>'IO 06 - Optická síť Etapa II'!J34</f>
        <v>0</v>
      </c>
      <c r="AX99" s="128">
        <f>'IO 06 - Optická síť Etapa II'!J35</f>
        <v>0</v>
      </c>
      <c r="AY99" s="128">
        <f>'IO 06 - Optická síť Etapa II'!J36</f>
        <v>0</v>
      </c>
      <c r="AZ99" s="128">
        <f>'IO 06 - Optická síť Etapa II'!F33</f>
        <v>0</v>
      </c>
      <c r="BA99" s="128">
        <f>'IO 06 - Optická síť Etapa II'!F34</f>
        <v>0</v>
      </c>
      <c r="BB99" s="128">
        <f>'IO 06 - Optická síť Etapa II'!F35</f>
        <v>0</v>
      </c>
      <c r="BC99" s="128">
        <f>'IO 06 - Optická síť Etapa II'!F36</f>
        <v>0</v>
      </c>
      <c r="BD99" s="130">
        <f>'IO 06 - Optická síť Etapa II'!F37</f>
        <v>0</v>
      </c>
      <c r="BE99" s="7"/>
      <c r="BT99" s="131" t="s">
        <v>87</v>
      </c>
      <c r="BV99" s="131" t="s">
        <v>81</v>
      </c>
      <c r="BW99" s="131" t="s">
        <v>102</v>
      </c>
      <c r="BX99" s="131" t="s">
        <v>5</v>
      </c>
      <c r="CL99" s="131" t="s">
        <v>1</v>
      </c>
      <c r="CM99" s="131" t="s">
        <v>90</v>
      </c>
    </row>
    <row r="100" s="7" customFormat="1" ht="24.75" customHeight="1">
      <c r="A100" s="119" t="s">
        <v>83</v>
      </c>
      <c r="B100" s="120"/>
      <c r="C100" s="121"/>
      <c r="D100" s="122" t="s">
        <v>103</v>
      </c>
      <c r="E100" s="122"/>
      <c r="F100" s="122"/>
      <c r="G100" s="122"/>
      <c r="H100" s="122"/>
      <c r="I100" s="123"/>
      <c r="J100" s="122" t="s">
        <v>104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'SO 01-06 - Drobná archite...'!J30</f>
        <v>0</v>
      </c>
      <c r="AH100" s="123"/>
      <c r="AI100" s="123"/>
      <c r="AJ100" s="123"/>
      <c r="AK100" s="123"/>
      <c r="AL100" s="123"/>
      <c r="AM100" s="123"/>
      <c r="AN100" s="124">
        <f>SUM(AG100,AT100)</f>
        <v>0</v>
      </c>
      <c r="AO100" s="123"/>
      <c r="AP100" s="123"/>
      <c r="AQ100" s="125" t="s">
        <v>86</v>
      </c>
      <c r="AR100" s="126"/>
      <c r="AS100" s="127">
        <v>0</v>
      </c>
      <c r="AT100" s="128">
        <f>ROUND(SUM(AV100:AW100),2)</f>
        <v>0</v>
      </c>
      <c r="AU100" s="129">
        <f>'SO 01-06 - Drobná archite...'!P124</f>
        <v>0</v>
      </c>
      <c r="AV100" s="128">
        <f>'SO 01-06 - Drobná archite...'!J33</f>
        <v>0</v>
      </c>
      <c r="AW100" s="128">
        <f>'SO 01-06 - Drobná archite...'!J34</f>
        <v>0</v>
      </c>
      <c r="AX100" s="128">
        <f>'SO 01-06 - Drobná archite...'!J35</f>
        <v>0</v>
      </c>
      <c r="AY100" s="128">
        <f>'SO 01-06 - Drobná archite...'!J36</f>
        <v>0</v>
      </c>
      <c r="AZ100" s="128">
        <f>'SO 01-06 - Drobná archite...'!F33</f>
        <v>0</v>
      </c>
      <c r="BA100" s="128">
        <f>'SO 01-06 - Drobná archite...'!F34</f>
        <v>0</v>
      </c>
      <c r="BB100" s="128">
        <f>'SO 01-06 - Drobná archite...'!F35</f>
        <v>0</v>
      </c>
      <c r="BC100" s="128">
        <f>'SO 01-06 - Drobná archite...'!F36</f>
        <v>0</v>
      </c>
      <c r="BD100" s="130">
        <f>'SO 01-06 - Drobná archite...'!F37</f>
        <v>0</v>
      </c>
      <c r="BE100" s="7"/>
      <c r="BT100" s="131" t="s">
        <v>87</v>
      </c>
      <c r="BV100" s="131" t="s">
        <v>81</v>
      </c>
      <c r="BW100" s="131" t="s">
        <v>105</v>
      </c>
      <c r="BX100" s="131" t="s">
        <v>5</v>
      </c>
      <c r="CL100" s="131" t="s">
        <v>1</v>
      </c>
      <c r="CM100" s="131" t="s">
        <v>90</v>
      </c>
    </row>
    <row r="101" s="7" customFormat="1" ht="24.75" customHeight="1">
      <c r="A101" s="119" t="s">
        <v>83</v>
      </c>
      <c r="B101" s="120"/>
      <c r="C101" s="121"/>
      <c r="D101" s="122" t="s">
        <v>106</v>
      </c>
      <c r="E101" s="122"/>
      <c r="F101" s="122"/>
      <c r="G101" s="122"/>
      <c r="H101" s="122"/>
      <c r="I101" s="123"/>
      <c r="J101" s="122" t="s">
        <v>104</v>
      </c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  <c r="AA101" s="122"/>
      <c r="AB101" s="122"/>
      <c r="AC101" s="122"/>
      <c r="AD101" s="122"/>
      <c r="AE101" s="122"/>
      <c r="AF101" s="122"/>
      <c r="AG101" s="124">
        <f>'SO 01-07 - Drobná archite...'!J30</f>
        <v>0</v>
      </c>
      <c r="AH101" s="123"/>
      <c r="AI101" s="123"/>
      <c r="AJ101" s="123"/>
      <c r="AK101" s="123"/>
      <c r="AL101" s="123"/>
      <c r="AM101" s="123"/>
      <c r="AN101" s="124">
        <f>SUM(AG101,AT101)</f>
        <v>0</v>
      </c>
      <c r="AO101" s="123"/>
      <c r="AP101" s="123"/>
      <c r="AQ101" s="125" t="s">
        <v>86</v>
      </c>
      <c r="AR101" s="126"/>
      <c r="AS101" s="127">
        <v>0</v>
      </c>
      <c r="AT101" s="128">
        <f>ROUND(SUM(AV101:AW101),2)</f>
        <v>0</v>
      </c>
      <c r="AU101" s="129">
        <f>'SO 01-07 - Drobná archite...'!P124</f>
        <v>0</v>
      </c>
      <c r="AV101" s="128">
        <f>'SO 01-07 - Drobná archite...'!J33</f>
        <v>0</v>
      </c>
      <c r="AW101" s="128">
        <f>'SO 01-07 - Drobná archite...'!J34</f>
        <v>0</v>
      </c>
      <c r="AX101" s="128">
        <f>'SO 01-07 - Drobná archite...'!J35</f>
        <v>0</v>
      </c>
      <c r="AY101" s="128">
        <f>'SO 01-07 - Drobná archite...'!J36</f>
        <v>0</v>
      </c>
      <c r="AZ101" s="128">
        <f>'SO 01-07 - Drobná archite...'!F33</f>
        <v>0</v>
      </c>
      <c r="BA101" s="128">
        <f>'SO 01-07 - Drobná archite...'!F34</f>
        <v>0</v>
      </c>
      <c r="BB101" s="128">
        <f>'SO 01-07 - Drobná archite...'!F35</f>
        <v>0</v>
      </c>
      <c r="BC101" s="128">
        <f>'SO 01-07 - Drobná archite...'!F36</f>
        <v>0</v>
      </c>
      <c r="BD101" s="130">
        <f>'SO 01-07 - Drobná archite...'!F37</f>
        <v>0</v>
      </c>
      <c r="BE101" s="7"/>
      <c r="BT101" s="131" t="s">
        <v>87</v>
      </c>
      <c r="BV101" s="131" t="s">
        <v>81</v>
      </c>
      <c r="BW101" s="131" t="s">
        <v>107</v>
      </c>
      <c r="BX101" s="131" t="s">
        <v>5</v>
      </c>
      <c r="CL101" s="131" t="s">
        <v>1</v>
      </c>
      <c r="CM101" s="131" t="s">
        <v>90</v>
      </c>
    </row>
    <row r="102" s="7" customFormat="1" ht="16.5" customHeight="1">
      <c r="A102" s="119" t="s">
        <v>83</v>
      </c>
      <c r="B102" s="120"/>
      <c r="C102" s="121"/>
      <c r="D102" s="122" t="s">
        <v>108</v>
      </c>
      <c r="E102" s="122"/>
      <c r="F102" s="122"/>
      <c r="G102" s="122"/>
      <c r="H102" s="122"/>
      <c r="I102" s="123"/>
      <c r="J102" s="122" t="s">
        <v>109</v>
      </c>
      <c r="K102" s="122"/>
      <c r="L102" s="122"/>
      <c r="M102" s="122"/>
      <c r="N102" s="122"/>
      <c r="O102" s="122"/>
      <c r="P102" s="122"/>
      <c r="Q102" s="122"/>
      <c r="R102" s="122"/>
      <c r="S102" s="122"/>
      <c r="T102" s="122"/>
      <c r="U102" s="122"/>
      <c r="V102" s="122"/>
      <c r="W102" s="122"/>
      <c r="X102" s="122"/>
      <c r="Y102" s="122"/>
      <c r="Z102" s="122"/>
      <c r="AA102" s="122"/>
      <c r="AB102" s="122"/>
      <c r="AC102" s="122"/>
      <c r="AD102" s="122"/>
      <c r="AE102" s="122"/>
      <c r="AF102" s="122"/>
      <c r="AG102" s="124">
        <f>'SO 02 - Sadové úpravy Eta...'!J30</f>
        <v>0</v>
      </c>
      <c r="AH102" s="123"/>
      <c r="AI102" s="123"/>
      <c r="AJ102" s="123"/>
      <c r="AK102" s="123"/>
      <c r="AL102" s="123"/>
      <c r="AM102" s="123"/>
      <c r="AN102" s="124">
        <f>SUM(AG102,AT102)</f>
        <v>0</v>
      </c>
      <c r="AO102" s="123"/>
      <c r="AP102" s="123"/>
      <c r="AQ102" s="125" t="s">
        <v>86</v>
      </c>
      <c r="AR102" s="126"/>
      <c r="AS102" s="127">
        <v>0</v>
      </c>
      <c r="AT102" s="128">
        <f>ROUND(SUM(AV102:AW102),2)</f>
        <v>0</v>
      </c>
      <c r="AU102" s="129">
        <f>'SO 02 - Sadové úpravy Eta...'!P119</f>
        <v>0</v>
      </c>
      <c r="AV102" s="128">
        <f>'SO 02 - Sadové úpravy Eta...'!J33</f>
        <v>0</v>
      </c>
      <c r="AW102" s="128">
        <f>'SO 02 - Sadové úpravy Eta...'!J34</f>
        <v>0</v>
      </c>
      <c r="AX102" s="128">
        <f>'SO 02 - Sadové úpravy Eta...'!J35</f>
        <v>0</v>
      </c>
      <c r="AY102" s="128">
        <f>'SO 02 - Sadové úpravy Eta...'!J36</f>
        <v>0</v>
      </c>
      <c r="AZ102" s="128">
        <f>'SO 02 - Sadové úpravy Eta...'!F33</f>
        <v>0</v>
      </c>
      <c r="BA102" s="128">
        <f>'SO 02 - Sadové úpravy Eta...'!F34</f>
        <v>0</v>
      </c>
      <c r="BB102" s="128">
        <f>'SO 02 - Sadové úpravy Eta...'!F35</f>
        <v>0</v>
      </c>
      <c r="BC102" s="128">
        <f>'SO 02 - Sadové úpravy Eta...'!F36</f>
        <v>0</v>
      </c>
      <c r="BD102" s="130">
        <f>'SO 02 - Sadové úpravy Eta...'!F37</f>
        <v>0</v>
      </c>
      <c r="BE102" s="7"/>
      <c r="BT102" s="131" t="s">
        <v>87</v>
      </c>
      <c r="BV102" s="131" t="s">
        <v>81</v>
      </c>
      <c r="BW102" s="131" t="s">
        <v>110</v>
      </c>
      <c r="BX102" s="131" t="s">
        <v>5</v>
      </c>
      <c r="CL102" s="131" t="s">
        <v>1</v>
      </c>
      <c r="CM102" s="131" t="s">
        <v>90</v>
      </c>
    </row>
    <row r="103" s="7" customFormat="1" ht="16.5" customHeight="1">
      <c r="A103" s="119" t="s">
        <v>83</v>
      </c>
      <c r="B103" s="120"/>
      <c r="C103" s="121"/>
      <c r="D103" s="122" t="s">
        <v>111</v>
      </c>
      <c r="E103" s="122"/>
      <c r="F103" s="122"/>
      <c r="G103" s="122"/>
      <c r="H103" s="122"/>
      <c r="I103" s="123"/>
      <c r="J103" s="122" t="s">
        <v>112</v>
      </c>
      <c r="K103" s="122"/>
      <c r="L103" s="122"/>
      <c r="M103" s="122"/>
      <c r="N103" s="122"/>
      <c r="O103" s="122"/>
      <c r="P103" s="122"/>
      <c r="Q103" s="122"/>
      <c r="R103" s="122"/>
      <c r="S103" s="122"/>
      <c r="T103" s="122"/>
      <c r="U103" s="122"/>
      <c r="V103" s="122"/>
      <c r="W103" s="122"/>
      <c r="X103" s="122"/>
      <c r="Y103" s="122"/>
      <c r="Z103" s="122"/>
      <c r="AA103" s="122"/>
      <c r="AB103" s="122"/>
      <c r="AC103" s="122"/>
      <c r="AD103" s="122"/>
      <c r="AE103" s="122"/>
      <c r="AF103" s="122"/>
      <c r="AG103" s="124">
        <f>'SO 03 - Mobiliář Etapa II'!J30</f>
        <v>0</v>
      </c>
      <c r="AH103" s="123"/>
      <c r="AI103" s="123"/>
      <c r="AJ103" s="123"/>
      <c r="AK103" s="123"/>
      <c r="AL103" s="123"/>
      <c r="AM103" s="123"/>
      <c r="AN103" s="124">
        <f>SUM(AG103,AT103)</f>
        <v>0</v>
      </c>
      <c r="AO103" s="123"/>
      <c r="AP103" s="123"/>
      <c r="AQ103" s="125" t="s">
        <v>86</v>
      </c>
      <c r="AR103" s="126"/>
      <c r="AS103" s="127">
        <v>0</v>
      </c>
      <c r="AT103" s="128">
        <f>ROUND(SUM(AV103:AW103),2)</f>
        <v>0</v>
      </c>
      <c r="AU103" s="129">
        <f>'SO 03 - Mobiliář Etapa II'!P118</f>
        <v>0</v>
      </c>
      <c r="AV103" s="128">
        <f>'SO 03 - Mobiliář Etapa II'!J33</f>
        <v>0</v>
      </c>
      <c r="AW103" s="128">
        <f>'SO 03 - Mobiliář Etapa II'!J34</f>
        <v>0</v>
      </c>
      <c r="AX103" s="128">
        <f>'SO 03 - Mobiliář Etapa II'!J35</f>
        <v>0</v>
      </c>
      <c r="AY103" s="128">
        <f>'SO 03 - Mobiliář Etapa II'!J36</f>
        <v>0</v>
      </c>
      <c r="AZ103" s="128">
        <f>'SO 03 - Mobiliář Etapa II'!F33</f>
        <v>0</v>
      </c>
      <c r="BA103" s="128">
        <f>'SO 03 - Mobiliář Etapa II'!F34</f>
        <v>0</v>
      </c>
      <c r="BB103" s="128">
        <f>'SO 03 - Mobiliář Etapa II'!F35</f>
        <v>0</v>
      </c>
      <c r="BC103" s="128">
        <f>'SO 03 - Mobiliář Etapa II'!F36</f>
        <v>0</v>
      </c>
      <c r="BD103" s="130">
        <f>'SO 03 - Mobiliář Etapa II'!F37</f>
        <v>0</v>
      </c>
      <c r="BE103" s="7"/>
      <c r="BT103" s="131" t="s">
        <v>87</v>
      </c>
      <c r="BV103" s="131" t="s">
        <v>81</v>
      </c>
      <c r="BW103" s="131" t="s">
        <v>113</v>
      </c>
      <c r="BX103" s="131" t="s">
        <v>5</v>
      </c>
      <c r="CL103" s="131" t="s">
        <v>1</v>
      </c>
      <c r="CM103" s="131" t="s">
        <v>90</v>
      </c>
    </row>
    <row r="104" s="7" customFormat="1" ht="16.5" customHeight="1">
      <c r="A104" s="119" t="s">
        <v>83</v>
      </c>
      <c r="B104" s="120"/>
      <c r="C104" s="121"/>
      <c r="D104" s="122" t="s">
        <v>114</v>
      </c>
      <c r="E104" s="122"/>
      <c r="F104" s="122"/>
      <c r="G104" s="122"/>
      <c r="H104" s="122"/>
      <c r="I104" s="123"/>
      <c r="J104" s="122" t="s">
        <v>115</v>
      </c>
      <c r="K104" s="122"/>
      <c r="L104" s="122"/>
      <c r="M104" s="122"/>
      <c r="N104" s="122"/>
      <c r="O104" s="122"/>
      <c r="P104" s="122"/>
      <c r="Q104" s="122"/>
      <c r="R104" s="122"/>
      <c r="S104" s="122"/>
      <c r="T104" s="122"/>
      <c r="U104" s="122"/>
      <c r="V104" s="122"/>
      <c r="W104" s="122"/>
      <c r="X104" s="122"/>
      <c r="Y104" s="122"/>
      <c r="Z104" s="122"/>
      <c r="AA104" s="122"/>
      <c r="AB104" s="122"/>
      <c r="AC104" s="122"/>
      <c r="AD104" s="122"/>
      <c r="AE104" s="122"/>
      <c r="AF104" s="122"/>
      <c r="AG104" s="124">
        <f>'SO 04 - Demolice Etapa II'!J30</f>
        <v>0</v>
      </c>
      <c r="AH104" s="123"/>
      <c r="AI104" s="123"/>
      <c r="AJ104" s="123"/>
      <c r="AK104" s="123"/>
      <c r="AL104" s="123"/>
      <c r="AM104" s="123"/>
      <c r="AN104" s="124">
        <f>SUM(AG104,AT104)</f>
        <v>0</v>
      </c>
      <c r="AO104" s="123"/>
      <c r="AP104" s="123"/>
      <c r="AQ104" s="125" t="s">
        <v>86</v>
      </c>
      <c r="AR104" s="126"/>
      <c r="AS104" s="127">
        <v>0</v>
      </c>
      <c r="AT104" s="128">
        <f>ROUND(SUM(AV104:AW104),2)</f>
        <v>0</v>
      </c>
      <c r="AU104" s="129">
        <f>'SO 04 - Demolice Etapa II'!P121</f>
        <v>0</v>
      </c>
      <c r="AV104" s="128">
        <f>'SO 04 - Demolice Etapa II'!J33</f>
        <v>0</v>
      </c>
      <c r="AW104" s="128">
        <f>'SO 04 - Demolice Etapa II'!J34</f>
        <v>0</v>
      </c>
      <c r="AX104" s="128">
        <f>'SO 04 - Demolice Etapa II'!J35</f>
        <v>0</v>
      </c>
      <c r="AY104" s="128">
        <f>'SO 04 - Demolice Etapa II'!J36</f>
        <v>0</v>
      </c>
      <c r="AZ104" s="128">
        <f>'SO 04 - Demolice Etapa II'!F33</f>
        <v>0</v>
      </c>
      <c r="BA104" s="128">
        <f>'SO 04 - Demolice Etapa II'!F34</f>
        <v>0</v>
      </c>
      <c r="BB104" s="128">
        <f>'SO 04 - Demolice Etapa II'!F35</f>
        <v>0</v>
      </c>
      <c r="BC104" s="128">
        <f>'SO 04 - Demolice Etapa II'!F36</f>
        <v>0</v>
      </c>
      <c r="BD104" s="130">
        <f>'SO 04 - Demolice Etapa II'!F37</f>
        <v>0</v>
      </c>
      <c r="BE104" s="7"/>
      <c r="BT104" s="131" t="s">
        <v>87</v>
      </c>
      <c r="BV104" s="131" t="s">
        <v>81</v>
      </c>
      <c r="BW104" s="131" t="s">
        <v>116</v>
      </c>
      <c r="BX104" s="131" t="s">
        <v>5</v>
      </c>
      <c r="CL104" s="131" t="s">
        <v>1</v>
      </c>
      <c r="CM104" s="131" t="s">
        <v>90</v>
      </c>
    </row>
    <row r="105" s="7" customFormat="1" ht="16.5" customHeight="1">
      <c r="A105" s="119" t="s">
        <v>83</v>
      </c>
      <c r="B105" s="120"/>
      <c r="C105" s="121"/>
      <c r="D105" s="122" t="s">
        <v>117</v>
      </c>
      <c r="E105" s="122"/>
      <c r="F105" s="122"/>
      <c r="G105" s="122"/>
      <c r="H105" s="122"/>
      <c r="I105" s="123"/>
      <c r="J105" s="122" t="s">
        <v>118</v>
      </c>
      <c r="K105" s="122"/>
      <c r="L105" s="122"/>
      <c r="M105" s="122"/>
      <c r="N105" s="122"/>
      <c r="O105" s="122"/>
      <c r="P105" s="122"/>
      <c r="Q105" s="122"/>
      <c r="R105" s="122"/>
      <c r="S105" s="122"/>
      <c r="T105" s="122"/>
      <c r="U105" s="122"/>
      <c r="V105" s="122"/>
      <c r="W105" s="122"/>
      <c r="X105" s="122"/>
      <c r="Y105" s="122"/>
      <c r="Z105" s="122"/>
      <c r="AA105" s="122"/>
      <c r="AB105" s="122"/>
      <c r="AC105" s="122"/>
      <c r="AD105" s="122"/>
      <c r="AE105" s="122"/>
      <c r="AF105" s="122"/>
      <c r="AG105" s="124">
        <f>'SO 05 - Bezbariérové přís...'!J30</f>
        <v>0</v>
      </c>
      <c r="AH105" s="123"/>
      <c r="AI105" s="123"/>
      <c r="AJ105" s="123"/>
      <c r="AK105" s="123"/>
      <c r="AL105" s="123"/>
      <c r="AM105" s="123"/>
      <c r="AN105" s="124">
        <f>SUM(AG105,AT105)</f>
        <v>0</v>
      </c>
      <c r="AO105" s="123"/>
      <c r="AP105" s="123"/>
      <c r="AQ105" s="125" t="s">
        <v>86</v>
      </c>
      <c r="AR105" s="126"/>
      <c r="AS105" s="127">
        <v>0</v>
      </c>
      <c r="AT105" s="128">
        <f>ROUND(SUM(AV105:AW105),2)</f>
        <v>0</v>
      </c>
      <c r="AU105" s="129">
        <f>'SO 05 - Bezbariérové přís...'!P124</f>
        <v>0</v>
      </c>
      <c r="AV105" s="128">
        <f>'SO 05 - Bezbariérové přís...'!J33</f>
        <v>0</v>
      </c>
      <c r="AW105" s="128">
        <f>'SO 05 - Bezbariérové přís...'!J34</f>
        <v>0</v>
      </c>
      <c r="AX105" s="128">
        <f>'SO 05 - Bezbariérové přís...'!J35</f>
        <v>0</v>
      </c>
      <c r="AY105" s="128">
        <f>'SO 05 - Bezbariérové přís...'!J36</f>
        <v>0</v>
      </c>
      <c r="AZ105" s="128">
        <f>'SO 05 - Bezbariérové přís...'!F33</f>
        <v>0</v>
      </c>
      <c r="BA105" s="128">
        <f>'SO 05 - Bezbariérové přís...'!F34</f>
        <v>0</v>
      </c>
      <c r="BB105" s="128">
        <f>'SO 05 - Bezbariérové přís...'!F35</f>
        <v>0</v>
      </c>
      <c r="BC105" s="128">
        <f>'SO 05 - Bezbariérové přís...'!F36</f>
        <v>0</v>
      </c>
      <c r="BD105" s="130">
        <f>'SO 05 - Bezbariérové přís...'!F37</f>
        <v>0</v>
      </c>
      <c r="BE105" s="7"/>
      <c r="BT105" s="131" t="s">
        <v>87</v>
      </c>
      <c r="BV105" s="131" t="s">
        <v>81</v>
      </c>
      <c r="BW105" s="131" t="s">
        <v>119</v>
      </c>
      <c r="BX105" s="131" t="s">
        <v>5</v>
      </c>
      <c r="CL105" s="131" t="s">
        <v>1</v>
      </c>
      <c r="CM105" s="131" t="s">
        <v>90</v>
      </c>
    </row>
    <row r="106" s="7" customFormat="1" ht="16.5" customHeight="1">
      <c r="A106" s="119" t="s">
        <v>83</v>
      </c>
      <c r="B106" s="120"/>
      <c r="C106" s="121"/>
      <c r="D106" s="122" t="s">
        <v>120</v>
      </c>
      <c r="E106" s="122"/>
      <c r="F106" s="122"/>
      <c r="G106" s="122"/>
      <c r="H106" s="122"/>
      <c r="I106" s="123"/>
      <c r="J106" s="122" t="s">
        <v>121</v>
      </c>
      <c r="K106" s="122"/>
      <c r="L106" s="122"/>
      <c r="M106" s="122"/>
      <c r="N106" s="122"/>
      <c r="O106" s="122"/>
      <c r="P106" s="122"/>
      <c r="Q106" s="122"/>
      <c r="R106" s="122"/>
      <c r="S106" s="122"/>
      <c r="T106" s="122"/>
      <c r="U106" s="122"/>
      <c r="V106" s="122"/>
      <c r="W106" s="122"/>
      <c r="X106" s="122"/>
      <c r="Y106" s="122"/>
      <c r="Z106" s="122"/>
      <c r="AA106" s="122"/>
      <c r="AB106" s="122"/>
      <c r="AC106" s="122"/>
      <c r="AD106" s="122"/>
      <c r="AE106" s="122"/>
      <c r="AF106" s="122"/>
      <c r="AG106" s="124">
        <f>'VON - Vedlejší a ostatní ...'!J30</f>
        <v>0</v>
      </c>
      <c r="AH106" s="123"/>
      <c r="AI106" s="123"/>
      <c r="AJ106" s="123"/>
      <c r="AK106" s="123"/>
      <c r="AL106" s="123"/>
      <c r="AM106" s="123"/>
      <c r="AN106" s="124">
        <f>SUM(AG106,AT106)</f>
        <v>0</v>
      </c>
      <c r="AO106" s="123"/>
      <c r="AP106" s="123"/>
      <c r="AQ106" s="125" t="s">
        <v>86</v>
      </c>
      <c r="AR106" s="126"/>
      <c r="AS106" s="127">
        <v>0</v>
      </c>
      <c r="AT106" s="128">
        <f>ROUND(SUM(AV106:AW106),2)</f>
        <v>0</v>
      </c>
      <c r="AU106" s="129">
        <f>'VON - Vedlejší a ostatní ...'!P120</f>
        <v>0</v>
      </c>
      <c r="AV106" s="128">
        <f>'VON - Vedlejší a ostatní ...'!J33</f>
        <v>0</v>
      </c>
      <c r="AW106" s="128">
        <f>'VON - Vedlejší a ostatní ...'!J34</f>
        <v>0</v>
      </c>
      <c r="AX106" s="128">
        <f>'VON - Vedlejší a ostatní ...'!J35</f>
        <v>0</v>
      </c>
      <c r="AY106" s="128">
        <f>'VON - Vedlejší a ostatní ...'!J36</f>
        <v>0</v>
      </c>
      <c r="AZ106" s="128">
        <f>'VON - Vedlejší a ostatní ...'!F33</f>
        <v>0</v>
      </c>
      <c r="BA106" s="128">
        <f>'VON - Vedlejší a ostatní ...'!F34</f>
        <v>0</v>
      </c>
      <c r="BB106" s="128">
        <f>'VON - Vedlejší a ostatní ...'!F35</f>
        <v>0</v>
      </c>
      <c r="BC106" s="128">
        <f>'VON - Vedlejší a ostatní ...'!F36</f>
        <v>0</v>
      </c>
      <c r="BD106" s="130">
        <f>'VON - Vedlejší a ostatní ...'!F37</f>
        <v>0</v>
      </c>
      <c r="BE106" s="7"/>
      <c r="BT106" s="131" t="s">
        <v>87</v>
      </c>
      <c r="BV106" s="131" t="s">
        <v>81</v>
      </c>
      <c r="BW106" s="131" t="s">
        <v>122</v>
      </c>
      <c r="BX106" s="131" t="s">
        <v>5</v>
      </c>
      <c r="CL106" s="131" t="s">
        <v>1</v>
      </c>
      <c r="CM106" s="131" t="s">
        <v>90</v>
      </c>
    </row>
    <row r="107" s="7" customFormat="1" ht="24.75" customHeight="1">
      <c r="A107" s="119" t="s">
        <v>83</v>
      </c>
      <c r="B107" s="120"/>
      <c r="C107" s="121"/>
      <c r="D107" s="122" t="s">
        <v>123</v>
      </c>
      <c r="E107" s="122"/>
      <c r="F107" s="122"/>
      <c r="G107" s="122"/>
      <c r="H107" s="122"/>
      <c r="I107" s="123"/>
      <c r="J107" s="122" t="s">
        <v>124</v>
      </c>
      <c r="K107" s="122"/>
      <c r="L107" s="122"/>
      <c r="M107" s="122"/>
      <c r="N107" s="122"/>
      <c r="O107" s="122"/>
      <c r="P107" s="122"/>
      <c r="Q107" s="122"/>
      <c r="R107" s="122"/>
      <c r="S107" s="122"/>
      <c r="T107" s="122"/>
      <c r="U107" s="122"/>
      <c r="V107" s="122"/>
      <c r="W107" s="122"/>
      <c r="X107" s="122"/>
      <c r="Y107" s="122"/>
      <c r="Z107" s="122"/>
      <c r="AA107" s="122"/>
      <c r="AB107" s="122"/>
      <c r="AC107" s="122"/>
      <c r="AD107" s="122"/>
      <c r="AE107" s="122"/>
      <c r="AF107" s="122"/>
      <c r="AG107" s="124">
        <f>'SO 01-03 - Obklad fasád'!J30</f>
        <v>0</v>
      </c>
      <c r="AH107" s="123"/>
      <c r="AI107" s="123"/>
      <c r="AJ107" s="123"/>
      <c r="AK107" s="123"/>
      <c r="AL107" s="123"/>
      <c r="AM107" s="123"/>
      <c r="AN107" s="124">
        <f>SUM(AG107,AT107)</f>
        <v>0</v>
      </c>
      <c r="AO107" s="123"/>
      <c r="AP107" s="123"/>
      <c r="AQ107" s="125" t="s">
        <v>86</v>
      </c>
      <c r="AR107" s="126"/>
      <c r="AS107" s="132">
        <v>0</v>
      </c>
      <c r="AT107" s="133">
        <f>ROUND(SUM(AV107:AW107),2)</f>
        <v>0</v>
      </c>
      <c r="AU107" s="134">
        <f>'SO 01-03 - Obklad fasád'!P124</f>
        <v>0</v>
      </c>
      <c r="AV107" s="133">
        <f>'SO 01-03 - Obklad fasád'!J33</f>
        <v>0</v>
      </c>
      <c r="AW107" s="133">
        <f>'SO 01-03 - Obklad fasád'!J34</f>
        <v>0</v>
      </c>
      <c r="AX107" s="133">
        <f>'SO 01-03 - Obklad fasád'!J35</f>
        <v>0</v>
      </c>
      <c r="AY107" s="133">
        <f>'SO 01-03 - Obklad fasád'!J36</f>
        <v>0</v>
      </c>
      <c r="AZ107" s="133">
        <f>'SO 01-03 - Obklad fasád'!F33</f>
        <v>0</v>
      </c>
      <c r="BA107" s="133">
        <f>'SO 01-03 - Obklad fasád'!F34</f>
        <v>0</v>
      </c>
      <c r="BB107" s="133">
        <f>'SO 01-03 - Obklad fasád'!F35</f>
        <v>0</v>
      </c>
      <c r="BC107" s="133">
        <f>'SO 01-03 - Obklad fasád'!F36</f>
        <v>0</v>
      </c>
      <c r="BD107" s="135">
        <f>'SO 01-03 - Obklad fasád'!F37</f>
        <v>0</v>
      </c>
      <c r="BE107" s="7"/>
      <c r="BT107" s="131" t="s">
        <v>87</v>
      </c>
      <c r="BV107" s="131" t="s">
        <v>81</v>
      </c>
      <c r="BW107" s="131" t="s">
        <v>125</v>
      </c>
      <c r="BX107" s="131" t="s">
        <v>5</v>
      </c>
      <c r="CL107" s="131" t="s">
        <v>1</v>
      </c>
      <c r="CM107" s="131" t="s">
        <v>90</v>
      </c>
    </row>
    <row r="108" s="2" customFormat="1" ht="30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F108" s="40"/>
      <c r="AG108" s="40"/>
      <c r="AH108" s="40"/>
      <c r="AI108" s="40"/>
      <c r="AJ108" s="40"/>
      <c r="AK108" s="40"/>
      <c r="AL108" s="40"/>
      <c r="AM108" s="40"/>
      <c r="AN108" s="40"/>
      <c r="AO108" s="40"/>
      <c r="AP108" s="40"/>
      <c r="AQ108" s="40"/>
      <c r="AR108" s="44"/>
      <c r="AS108" s="38"/>
      <c r="AT108" s="38"/>
      <c r="AU108" s="38"/>
      <c r="AV108" s="38"/>
      <c r="AW108" s="38"/>
      <c r="AX108" s="38"/>
      <c r="AY108" s="38"/>
      <c r="AZ108" s="38"/>
      <c r="BA108" s="38"/>
      <c r="BB108" s="38"/>
      <c r="BC108" s="38"/>
      <c r="BD108" s="38"/>
      <c r="BE108" s="38"/>
    </row>
    <row r="109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7"/>
      <c r="M109" s="67"/>
      <c r="N109" s="67"/>
      <c r="O109" s="67"/>
      <c r="P109" s="67"/>
      <c r="Q109" s="67"/>
      <c r="R109" s="67"/>
      <c r="S109" s="67"/>
      <c r="T109" s="67"/>
      <c r="U109" s="67"/>
      <c r="V109" s="67"/>
      <c r="W109" s="67"/>
      <c r="X109" s="67"/>
      <c r="Y109" s="67"/>
      <c r="Z109" s="67"/>
      <c r="AA109" s="67"/>
      <c r="AB109" s="67"/>
      <c r="AC109" s="67"/>
      <c r="AD109" s="67"/>
      <c r="AE109" s="67"/>
      <c r="AF109" s="67"/>
      <c r="AG109" s="67"/>
      <c r="AH109" s="67"/>
      <c r="AI109" s="67"/>
      <c r="AJ109" s="67"/>
      <c r="AK109" s="67"/>
      <c r="AL109" s="67"/>
      <c r="AM109" s="67"/>
      <c r="AN109" s="67"/>
      <c r="AO109" s="67"/>
      <c r="AP109" s="67"/>
      <c r="AQ109" s="67"/>
      <c r="AR109" s="44"/>
      <c r="AS109" s="38"/>
      <c r="AT109" s="38"/>
      <c r="AU109" s="38"/>
      <c r="AV109" s="38"/>
      <c r="AW109" s="38"/>
      <c r="AX109" s="38"/>
      <c r="AY109" s="38"/>
      <c r="AZ109" s="38"/>
      <c r="BA109" s="38"/>
      <c r="BB109" s="38"/>
      <c r="BC109" s="38"/>
      <c r="BD109" s="38"/>
      <c r="BE109" s="38"/>
    </row>
  </sheetData>
  <sheetProtection sheet="1" formatColumns="0" formatRows="0" objects="1" scenarios="1" spinCount="100000" saltValue="Y+eF7+jr4QS/+JrN9khzLFJQfi401HCS0YExWFWaynJSLXyGB1iv0GWvyDfF95UixvZuWcmOuqxxdUjWF1Jl7w==" hashValue="caRY5xnbc7FEK6KKUTECdUxJpbchPLt0+yCmrfeyrdf1x5YdA9oA6CV1h0nZclx5G6ol5lJ86+lSo4uaem527w==" algorithmName="SHA-512" password="CC35"/>
  <mergeCells count="90">
    <mergeCell ref="C92:G92"/>
    <mergeCell ref="D101:H101"/>
    <mergeCell ref="D98:H98"/>
    <mergeCell ref="D95:H95"/>
    <mergeCell ref="D99:H99"/>
    <mergeCell ref="D100:H100"/>
    <mergeCell ref="D96:H96"/>
    <mergeCell ref="D97:H97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L85:AO85"/>
    <mergeCell ref="D105:H105"/>
    <mergeCell ref="J105:AF105"/>
    <mergeCell ref="D106:H106"/>
    <mergeCell ref="J106:AF106"/>
    <mergeCell ref="D107:H107"/>
    <mergeCell ref="J107:AF107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AS89:AT91"/>
    <mergeCell ref="AN105:AP105"/>
    <mergeCell ref="AG105:AM105"/>
    <mergeCell ref="AN106:AP106"/>
    <mergeCell ref="AG106:AM106"/>
    <mergeCell ref="AN107:AP107"/>
    <mergeCell ref="AG107:AM107"/>
    <mergeCell ref="AN94:AP94"/>
  </mergeCells>
  <hyperlinks>
    <hyperlink ref="A95" location="'IO 01 - Dopravní řešení a...'!C2" display="/"/>
    <hyperlink ref="A96" location="'IO 02 - Opěrné zdi a scho...'!C2" display="/"/>
    <hyperlink ref="A97" location="'IO 03 - Dešťová kanalizac...'!C2" display="/"/>
    <hyperlink ref="A98" location="'IO 04 - Veřejné osvětlení...'!C2" display="/"/>
    <hyperlink ref="A99" location="'IO 06 - Optická síť Etapa II'!C2" display="/"/>
    <hyperlink ref="A100" location="'SO 01-06 - Drobná archite...'!C2" display="/"/>
    <hyperlink ref="A101" location="'SO 01-07 - Drobná archite...'!C2" display="/"/>
    <hyperlink ref="A102" location="'SO 02 - Sadové úpravy Eta...'!C2" display="/"/>
    <hyperlink ref="A103" location="'SO 03 - Mobiliář Etapa II'!C2" display="/"/>
    <hyperlink ref="A104" location="'SO 04 - Demolice Etapa II'!C2" display="/"/>
    <hyperlink ref="A105" location="'SO 05 - Bezbariérové přís...'!C2" display="/"/>
    <hyperlink ref="A106" location="'VON - Vedlejší a ostatní ...'!C2" display="/"/>
    <hyperlink ref="A107" location="'SO 01-03 - Obklad fasád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90</v>
      </c>
    </row>
    <row r="4" s="1" customFormat="1" ht="24.96" customHeight="1">
      <c r="B4" s="20"/>
      <c r="D4" s="138" t="s">
        <v>126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Revitalizace veřejných ploch města Luby - ETAPA II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127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1496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19. 10. 2020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">
        <v>36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37</v>
      </c>
      <c r="F24" s="38"/>
      <c r="G24" s="38"/>
      <c r="H24" s="38"/>
      <c r="I24" s="140" t="s">
        <v>28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39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41</v>
      </c>
      <c r="G32" s="38"/>
      <c r="H32" s="38"/>
      <c r="I32" s="152" t="s">
        <v>40</v>
      </c>
      <c r="J32" s="152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40" t="s">
        <v>44</v>
      </c>
      <c r="F33" s="154">
        <f>ROUND((SUM(BE118:BE123)),  2)</f>
        <v>0</v>
      </c>
      <c r="G33" s="38"/>
      <c r="H33" s="38"/>
      <c r="I33" s="155">
        <v>0.20999999999999999</v>
      </c>
      <c r="J33" s="154">
        <f>ROUND(((SUM(BE118:BE123))*I33),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45</v>
      </c>
      <c r="F34" s="154">
        <f>ROUND((SUM(BF118:BF123)),  2)</f>
        <v>0</v>
      </c>
      <c r="G34" s="38"/>
      <c r="H34" s="38"/>
      <c r="I34" s="155">
        <v>0.14999999999999999</v>
      </c>
      <c r="J34" s="154">
        <f>ROUND(((SUM(BF118:BF123))*I34),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46</v>
      </c>
      <c r="F35" s="154">
        <f>ROUND((SUM(BG118:BG123)),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47</v>
      </c>
      <c r="F36" s="154">
        <f>ROUND((SUM(BH118:BH123)),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48</v>
      </c>
      <c r="F37" s="154">
        <f>ROUND((SUM(BI118:BI123)),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Revitalizace veřejných ploch města Luby - ETAPA II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03 - Mobiliář Etapa II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Luby u Chebu</v>
      </c>
      <c r="G89" s="40"/>
      <c r="H89" s="40"/>
      <c r="I89" s="32" t="s">
        <v>22</v>
      </c>
      <c r="J89" s="79" t="str">
        <f>IF(J12="","",J12)</f>
        <v>19. 10. 2020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Luby</v>
      </c>
      <c r="G91" s="40"/>
      <c r="H91" s="40"/>
      <c r="I91" s="32" t="s">
        <v>31</v>
      </c>
      <c r="J91" s="36" t="str">
        <f>E21</f>
        <v>A69 - Architekti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 Pavel Šturc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130</v>
      </c>
      <c r="D94" s="176"/>
      <c r="E94" s="176"/>
      <c r="F94" s="176"/>
      <c r="G94" s="176"/>
      <c r="H94" s="176"/>
      <c r="I94" s="176"/>
      <c r="J94" s="177" t="s">
        <v>131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132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133</v>
      </c>
    </row>
    <row r="97" s="9" customFormat="1" ht="24.96" customHeight="1">
      <c r="A97" s="9"/>
      <c r="B97" s="179"/>
      <c r="C97" s="180"/>
      <c r="D97" s="181" t="s">
        <v>134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139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145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Revitalizace veřejných ploch města Luby - ETAPA II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127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SO 03 - Mobiliář Etapa II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>Luby u Chebu</v>
      </c>
      <c r="G112" s="40"/>
      <c r="H112" s="40"/>
      <c r="I112" s="32" t="s">
        <v>22</v>
      </c>
      <c r="J112" s="79" t="str">
        <f>IF(J12="","",J12)</f>
        <v>19. 10. 2020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>Město Luby</v>
      </c>
      <c r="G114" s="40"/>
      <c r="H114" s="40"/>
      <c r="I114" s="32" t="s">
        <v>31</v>
      </c>
      <c r="J114" s="36" t="str">
        <f>E21</f>
        <v>A69 - Architekti s.r.o.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29</v>
      </c>
      <c r="D115" s="40"/>
      <c r="E115" s="40"/>
      <c r="F115" s="27" t="str">
        <f>IF(E18="","",E18)</f>
        <v>Vyplň údaj</v>
      </c>
      <c r="G115" s="40"/>
      <c r="H115" s="40"/>
      <c r="I115" s="32" t="s">
        <v>35</v>
      </c>
      <c r="J115" s="36" t="str">
        <f>E24</f>
        <v>Ing. Pavel Šturc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146</v>
      </c>
      <c r="D117" s="194" t="s">
        <v>64</v>
      </c>
      <c r="E117" s="194" t="s">
        <v>60</v>
      </c>
      <c r="F117" s="194" t="s">
        <v>61</v>
      </c>
      <c r="G117" s="194" t="s">
        <v>147</v>
      </c>
      <c r="H117" s="194" t="s">
        <v>148</v>
      </c>
      <c r="I117" s="194" t="s">
        <v>149</v>
      </c>
      <c r="J117" s="195" t="s">
        <v>131</v>
      </c>
      <c r="K117" s="196" t="s">
        <v>150</v>
      </c>
      <c r="L117" s="197"/>
      <c r="M117" s="100" t="s">
        <v>1</v>
      </c>
      <c r="N117" s="101" t="s">
        <v>43</v>
      </c>
      <c r="O117" s="101" t="s">
        <v>151</v>
      </c>
      <c r="P117" s="101" t="s">
        <v>152</v>
      </c>
      <c r="Q117" s="101" t="s">
        <v>153</v>
      </c>
      <c r="R117" s="101" t="s">
        <v>154</v>
      </c>
      <c r="S117" s="101" t="s">
        <v>155</v>
      </c>
      <c r="T117" s="102" t="s">
        <v>156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157</v>
      </c>
      <c r="D118" s="40"/>
      <c r="E118" s="40"/>
      <c r="F118" s="40"/>
      <c r="G118" s="40"/>
      <c r="H118" s="40"/>
      <c r="I118" s="40"/>
      <c r="J118" s="198">
        <f>BK118</f>
        <v>0</v>
      </c>
      <c r="K118" s="40"/>
      <c r="L118" s="44"/>
      <c r="M118" s="103"/>
      <c r="N118" s="199"/>
      <c r="O118" s="104"/>
      <c r="P118" s="200">
        <f>P119</f>
        <v>0</v>
      </c>
      <c r="Q118" s="104"/>
      <c r="R118" s="200">
        <f>R119</f>
        <v>1.9231199999999999</v>
      </c>
      <c r="S118" s="104"/>
      <c r="T118" s="201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78</v>
      </c>
      <c r="AU118" s="17" t="s">
        <v>133</v>
      </c>
      <c r="BK118" s="202">
        <f>BK119</f>
        <v>0</v>
      </c>
    </row>
    <row r="119" s="12" customFormat="1" ht="25.92" customHeight="1">
      <c r="A119" s="12"/>
      <c r="B119" s="203"/>
      <c r="C119" s="204"/>
      <c r="D119" s="205" t="s">
        <v>78</v>
      </c>
      <c r="E119" s="206" t="s">
        <v>158</v>
      </c>
      <c r="F119" s="206" t="s">
        <v>159</v>
      </c>
      <c r="G119" s="204"/>
      <c r="H119" s="204"/>
      <c r="I119" s="207"/>
      <c r="J119" s="208">
        <f>BK119</f>
        <v>0</v>
      </c>
      <c r="K119" s="204"/>
      <c r="L119" s="209"/>
      <c r="M119" s="210"/>
      <c r="N119" s="211"/>
      <c r="O119" s="211"/>
      <c r="P119" s="212">
        <f>P120</f>
        <v>0</v>
      </c>
      <c r="Q119" s="211"/>
      <c r="R119" s="212">
        <f>R120</f>
        <v>1.9231199999999999</v>
      </c>
      <c r="S119" s="211"/>
      <c r="T119" s="213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4" t="s">
        <v>87</v>
      </c>
      <c r="AT119" s="215" t="s">
        <v>78</v>
      </c>
      <c r="AU119" s="215" t="s">
        <v>79</v>
      </c>
      <c r="AY119" s="214" t="s">
        <v>160</v>
      </c>
      <c r="BK119" s="216">
        <f>BK120</f>
        <v>0</v>
      </c>
    </row>
    <row r="120" s="12" customFormat="1" ht="22.8" customHeight="1">
      <c r="A120" s="12"/>
      <c r="B120" s="203"/>
      <c r="C120" s="204"/>
      <c r="D120" s="205" t="s">
        <v>78</v>
      </c>
      <c r="E120" s="217" t="s">
        <v>210</v>
      </c>
      <c r="F120" s="217" t="s">
        <v>391</v>
      </c>
      <c r="G120" s="204"/>
      <c r="H120" s="204"/>
      <c r="I120" s="207"/>
      <c r="J120" s="218">
        <f>BK120</f>
        <v>0</v>
      </c>
      <c r="K120" s="204"/>
      <c r="L120" s="209"/>
      <c r="M120" s="210"/>
      <c r="N120" s="211"/>
      <c r="O120" s="211"/>
      <c r="P120" s="212">
        <f>SUM(P121:P123)</f>
        <v>0</v>
      </c>
      <c r="Q120" s="211"/>
      <c r="R120" s="212">
        <f>SUM(R121:R123)</f>
        <v>1.9231199999999999</v>
      </c>
      <c r="S120" s="211"/>
      <c r="T120" s="213">
        <f>SUM(T121:T123)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87</v>
      </c>
      <c r="AT120" s="215" t="s">
        <v>78</v>
      </c>
      <c r="AU120" s="215" t="s">
        <v>87</v>
      </c>
      <c r="AY120" s="214" t="s">
        <v>160</v>
      </c>
      <c r="BK120" s="216">
        <f>SUM(BK121:BK123)</f>
        <v>0</v>
      </c>
    </row>
    <row r="121" s="2" customFormat="1" ht="16.5" customHeight="1">
      <c r="A121" s="38"/>
      <c r="B121" s="39"/>
      <c r="C121" s="219" t="s">
        <v>87</v>
      </c>
      <c r="D121" s="219" t="s">
        <v>162</v>
      </c>
      <c r="E121" s="220" t="s">
        <v>1497</v>
      </c>
      <c r="F121" s="221" t="s">
        <v>1498</v>
      </c>
      <c r="G121" s="222" t="s">
        <v>1499</v>
      </c>
      <c r="H121" s="223">
        <v>8</v>
      </c>
      <c r="I121" s="224"/>
      <c r="J121" s="225">
        <f>ROUND(I121*H121,2)</f>
        <v>0</v>
      </c>
      <c r="K121" s="226"/>
      <c r="L121" s="44"/>
      <c r="M121" s="227" t="s">
        <v>1</v>
      </c>
      <c r="N121" s="228" t="s">
        <v>44</v>
      </c>
      <c r="O121" s="91"/>
      <c r="P121" s="229">
        <f>O121*H121</f>
        <v>0</v>
      </c>
      <c r="Q121" s="229">
        <v>0.20612</v>
      </c>
      <c r="R121" s="229">
        <f>Q121*H121</f>
        <v>1.64896</v>
      </c>
      <c r="S121" s="229">
        <v>0</v>
      </c>
      <c r="T121" s="23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1" t="s">
        <v>166</v>
      </c>
      <c r="AT121" s="231" t="s">
        <v>162</v>
      </c>
      <c r="AU121" s="231" t="s">
        <v>90</v>
      </c>
      <c r="AY121" s="17" t="s">
        <v>160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7" t="s">
        <v>87</v>
      </c>
      <c r="BK121" s="232">
        <f>ROUND(I121*H121,2)</f>
        <v>0</v>
      </c>
      <c r="BL121" s="17" t="s">
        <v>166</v>
      </c>
      <c r="BM121" s="231" t="s">
        <v>1500</v>
      </c>
    </row>
    <row r="122" s="2" customFormat="1" ht="16.5" customHeight="1">
      <c r="A122" s="38"/>
      <c r="B122" s="39"/>
      <c r="C122" s="219" t="s">
        <v>90</v>
      </c>
      <c r="D122" s="219" t="s">
        <v>162</v>
      </c>
      <c r="E122" s="220" t="s">
        <v>1501</v>
      </c>
      <c r="F122" s="221" t="s">
        <v>1502</v>
      </c>
      <c r="G122" s="222" t="s">
        <v>1499</v>
      </c>
      <c r="H122" s="223">
        <v>2</v>
      </c>
      <c r="I122" s="224"/>
      <c r="J122" s="225">
        <f>ROUND(I122*H122,2)</f>
        <v>0</v>
      </c>
      <c r="K122" s="226"/>
      <c r="L122" s="44"/>
      <c r="M122" s="227" t="s">
        <v>1</v>
      </c>
      <c r="N122" s="228" t="s">
        <v>44</v>
      </c>
      <c r="O122" s="91"/>
      <c r="P122" s="229">
        <f>O122*H122</f>
        <v>0</v>
      </c>
      <c r="Q122" s="229">
        <v>0.01745</v>
      </c>
      <c r="R122" s="229">
        <f>Q122*H122</f>
        <v>0.0349</v>
      </c>
      <c r="S122" s="229">
        <v>0</v>
      </c>
      <c r="T122" s="23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31" t="s">
        <v>166</v>
      </c>
      <c r="AT122" s="231" t="s">
        <v>162</v>
      </c>
      <c r="AU122" s="231" t="s">
        <v>90</v>
      </c>
      <c r="AY122" s="17" t="s">
        <v>160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17" t="s">
        <v>87</v>
      </c>
      <c r="BK122" s="232">
        <f>ROUND(I122*H122,2)</f>
        <v>0</v>
      </c>
      <c r="BL122" s="17" t="s">
        <v>166</v>
      </c>
      <c r="BM122" s="231" t="s">
        <v>1503</v>
      </c>
    </row>
    <row r="123" s="2" customFormat="1" ht="16.5" customHeight="1">
      <c r="A123" s="38"/>
      <c r="B123" s="39"/>
      <c r="C123" s="219" t="s">
        <v>180</v>
      </c>
      <c r="D123" s="219" t="s">
        <v>162</v>
      </c>
      <c r="E123" s="220" t="s">
        <v>1504</v>
      </c>
      <c r="F123" s="221" t="s">
        <v>1505</v>
      </c>
      <c r="G123" s="222" t="s">
        <v>1499</v>
      </c>
      <c r="H123" s="223">
        <v>7</v>
      </c>
      <c r="I123" s="224"/>
      <c r="J123" s="225">
        <f>ROUND(I123*H123,2)</f>
        <v>0</v>
      </c>
      <c r="K123" s="226"/>
      <c r="L123" s="44"/>
      <c r="M123" s="267" t="s">
        <v>1</v>
      </c>
      <c r="N123" s="268" t="s">
        <v>44</v>
      </c>
      <c r="O123" s="269"/>
      <c r="P123" s="270">
        <f>O123*H123</f>
        <v>0</v>
      </c>
      <c r="Q123" s="270">
        <v>0.034180000000000002</v>
      </c>
      <c r="R123" s="270">
        <f>Q123*H123</f>
        <v>0.23926000000000003</v>
      </c>
      <c r="S123" s="270">
        <v>0</v>
      </c>
      <c r="T123" s="271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1" t="s">
        <v>166</v>
      </c>
      <c r="AT123" s="231" t="s">
        <v>162</v>
      </c>
      <c r="AU123" s="231" t="s">
        <v>90</v>
      </c>
      <c r="AY123" s="17" t="s">
        <v>160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7" t="s">
        <v>87</v>
      </c>
      <c r="BK123" s="232">
        <f>ROUND(I123*H123,2)</f>
        <v>0</v>
      </c>
      <c r="BL123" s="17" t="s">
        <v>166</v>
      </c>
      <c r="BM123" s="231" t="s">
        <v>1506</v>
      </c>
    </row>
    <row r="124" s="2" customFormat="1" ht="6.96" customHeight="1">
      <c r="A124" s="38"/>
      <c r="B124" s="66"/>
      <c r="C124" s="67"/>
      <c r="D124" s="67"/>
      <c r="E124" s="67"/>
      <c r="F124" s="67"/>
      <c r="G124" s="67"/>
      <c r="H124" s="67"/>
      <c r="I124" s="67"/>
      <c r="J124" s="67"/>
      <c r="K124" s="67"/>
      <c r="L124" s="44"/>
      <c r="M124" s="38"/>
      <c r="O124" s="38"/>
      <c r="P124" s="38"/>
      <c r="Q124" s="38"/>
      <c r="R124" s="38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</sheetData>
  <sheetProtection sheet="1" autoFilter="0" formatColumns="0" formatRows="0" objects="1" scenarios="1" spinCount="100000" saltValue="8VU3Un4v78qym+E4ZDZpE1Ey74lmeLNI5f/Wh9cKOCYJNp3MgMv1SMthmYem2QvC7POGfSDjKI0clJFol1tOMw==" hashValue="iHRKE1EOcvqPR1bnt8bUKfxc3tcZmZefqUtpS/cT742FXcmIiV273ptGI5+9CF+oQnzN3g0LWe303U+nqE8N2A==" algorithmName="SHA-512" password="CC35"/>
  <autoFilter ref="C117:K123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90</v>
      </c>
    </row>
    <row r="4" s="1" customFormat="1" ht="24.96" customHeight="1">
      <c r="B4" s="20"/>
      <c r="D4" s="138" t="s">
        <v>126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Revitalizace veřejných ploch města Luby - ETAPA II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127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1507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19. 10. 2020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">
        <v>36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37</v>
      </c>
      <c r="F24" s="38"/>
      <c r="G24" s="38"/>
      <c r="H24" s="38"/>
      <c r="I24" s="140" t="s">
        <v>28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39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41</v>
      </c>
      <c r="G32" s="38"/>
      <c r="H32" s="38"/>
      <c r="I32" s="152" t="s">
        <v>40</v>
      </c>
      <c r="J32" s="152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40" t="s">
        <v>44</v>
      </c>
      <c r="F33" s="154">
        <f>ROUND((SUM(BE121:BE181)),  2)</f>
        <v>0</v>
      </c>
      <c r="G33" s="38"/>
      <c r="H33" s="38"/>
      <c r="I33" s="155">
        <v>0.20999999999999999</v>
      </c>
      <c r="J33" s="154">
        <f>ROUND(((SUM(BE121:BE181))*I33),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45</v>
      </c>
      <c r="F34" s="154">
        <f>ROUND((SUM(BF121:BF181)),  2)</f>
        <v>0</v>
      </c>
      <c r="G34" s="38"/>
      <c r="H34" s="38"/>
      <c r="I34" s="155">
        <v>0.14999999999999999</v>
      </c>
      <c r="J34" s="154">
        <f>ROUND(((SUM(BF121:BF181))*I34),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46</v>
      </c>
      <c r="F35" s="154">
        <f>ROUND((SUM(BG121:BG181)),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47</v>
      </c>
      <c r="F36" s="154">
        <f>ROUND((SUM(BH121:BH181)),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48</v>
      </c>
      <c r="F37" s="154">
        <f>ROUND((SUM(BI121:BI181)),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Revitalizace veřejných ploch města Luby - ETAPA II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04 - Demolice Etapa II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Luby u Chebu</v>
      </c>
      <c r="G89" s="40"/>
      <c r="H89" s="40"/>
      <c r="I89" s="32" t="s">
        <v>22</v>
      </c>
      <c r="J89" s="79" t="str">
        <f>IF(J12="","",J12)</f>
        <v>19. 10. 2020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Luby</v>
      </c>
      <c r="G91" s="40"/>
      <c r="H91" s="40"/>
      <c r="I91" s="32" t="s">
        <v>31</v>
      </c>
      <c r="J91" s="36" t="str">
        <f>E21</f>
        <v>A69 - Architekti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 Pavel Šturc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130</v>
      </c>
      <c r="D94" s="176"/>
      <c r="E94" s="176"/>
      <c r="F94" s="176"/>
      <c r="G94" s="176"/>
      <c r="H94" s="176"/>
      <c r="I94" s="176"/>
      <c r="J94" s="177" t="s">
        <v>131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132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133</v>
      </c>
    </row>
    <row r="97" s="9" customFormat="1" ht="24.96" customHeight="1">
      <c r="A97" s="9"/>
      <c r="B97" s="179"/>
      <c r="C97" s="180"/>
      <c r="D97" s="181" t="s">
        <v>134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135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487</v>
      </c>
      <c r="E99" s="188"/>
      <c r="F99" s="188"/>
      <c r="G99" s="188"/>
      <c r="H99" s="188"/>
      <c r="I99" s="188"/>
      <c r="J99" s="189">
        <f>J150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139</v>
      </c>
      <c r="E100" s="188"/>
      <c r="F100" s="188"/>
      <c r="G100" s="188"/>
      <c r="H100" s="188"/>
      <c r="I100" s="188"/>
      <c r="J100" s="189">
        <f>J152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140</v>
      </c>
      <c r="E101" s="188"/>
      <c r="F101" s="188"/>
      <c r="G101" s="188"/>
      <c r="H101" s="188"/>
      <c r="I101" s="188"/>
      <c r="J101" s="189">
        <f>J161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145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74" t="str">
        <f>E7</f>
        <v>Revitalizace veřejných ploch města Luby - ETAPA II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127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SO 04 - Demolice Etapa II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>Luby u Chebu</v>
      </c>
      <c r="G115" s="40"/>
      <c r="H115" s="40"/>
      <c r="I115" s="32" t="s">
        <v>22</v>
      </c>
      <c r="J115" s="79" t="str">
        <f>IF(J12="","",J12)</f>
        <v>19. 10. 2020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>Město Luby</v>
      </c>
      <c r="G117" s="40"/>
      <c r="H117" s="40"/>
      <c r="I117" s="32" t="s">
        <v>31</v>
      </c>
      <c r="J117" s="36" t="str">
        <f>E21</f>
        <v>A69 - Architekti s.r.o.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29</v>
      </c>
      <c r="D118" s="40"/>
      <c r="E118" s="40"/>
      <c r="F118" s="27" t="str">
        <f>IF(E18="","",E18)</f>
        <v>Vyplň údaj</v>
      </c>
      <c r="G118" s="40"/>
      <c r="H118" s="40"/>
      <c r="I118" s="32" t="s">
        <v>35</v>
      </c>
      <c r="J118" s="36" t="str">
        <f>E24</f>
        <v>Ing. Pavel Šturc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146</v>
      </c>
      <c r="D120" s="194" t="s">
        <v>64</v>
      </c>
      <c r="E120" s="194" t="s">
        <v>60</v>
      </c>
      <c r="F120" s="194" t="s">
        <v>61</v>
      </c>
      <c r="G120" s="194" t="s">
        <v>147</v>
      </c>
      <c r="H120" s="194" t="s">
        <v>148</v>
      </c>
      <c r="I120" s="194" t="s">
        <v>149</v>
      </c>
      <c r="J120" s="195" t="s">
        <v>131</v>
      </c>
      <c r="K120" s="196" t="s">
        <v>150</v>
      </c>
      <c r="L120" s="197"/>
      <c r="M120" s="100" t="s">
        <v>1</v>
      </c>
      <c r="N120" s="101" t="s">
        <v>43</v>
      </c>
      <c r="O120" s="101" t="s">
        <v>151</v>
      </c>
      <c r="P120" s="101" t="s">
        <v>152</v>
      </c>
      <c r="Q120" s="101" t="s">
        <v>153</v>
      </c>
      <c r="R120" s="101" t="s">
        <v>154</v>
      </c>
      <c r="S120" s="101" t="s">
        <v>155</v>
      </c>
      <c r="T120" s="102" t="s">
        <v>156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157</v>
      </c>
      <c r="D121" s="40"/>
      <c r="E121" s="40"/>
      <c r="F121" s="40"/>
      <c r="G121" s="40"/>
      <c r="H121" s="40"/>
      <c r="I121" s="40"/>
      <c r="J121" s="198">
        <f>BK121</f>
        <v>0</v>
      </c>
      <c r="K121" s="40"/>
      <c r="L121" s="44"/>
      <c r="M121" s="103"/>
      <c r="N121" s="199"/>
      <c r="O121" s="104"/>
      <c r="P121" s="200">
        <f>P122</f>
        <v>0</v>
      </c>
      <c r="Q121" s="104"/>
      <c r="R121" s="200">
        <f>R122</f>
        <v>8.2504922220000001</v>
      </c>
      <c r="S121" s="104"/>
      <c r="T121" s="201">
        <f>T122</f>
        <v>1219.5860000000002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78</v>
      </c>
      <c r="AU121" s="17" t="s">
        <v>133</v>
      </c>
      <c r="BK121" s="202">
        <f>BK122</f>
        <v>0</v>
      </c>
    </row>
    <row r="122" s="12" customFormat="1" ht="25.92" customHeight="1">
      <c r="A122" s="12"/>
      <c r="B122" s="203"/>
      <c r="C122" s="204"/>
      <c r="D122" s="205" t="s">
        <v>78</v>
      </c>
      <c r="E122" s="206" t="s">
        <v>158</v>
      </c>
      <c r="F122" s="206" t="s">
        <v>159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P123+P150+P152+P161</f>
        <v>0</v>
      </c>
      <c r="Q122" s="211"/>
      <c r="R122" s="212">
        <f>R123+R150+R152+R161</f>
        <v>8.2504922220000001</v>
      </c>
      <c r="S122" s="211"/>
      <c r="T122" s="213">
        <f>T123+T150+T152+T161</f>
        <v>1219.5860000000002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87</v>
      </c>
      <c r="AT122" s="215" t="s">
        <v>78</v>
      </c>
      <c r="AU122" s="215" t="s">
        <v>79</v>
      </c>
      <c r="AY122" s="214" t="s">
        <v>160</v>
      </c>
      <c r="BK122" s="216">
        <f>BK123+BK150+BK152+BK161</f>
        <v>0</v>
      </c>
    </row>
    <row r="123" s="12" customFormat="1" ht="22.8" customHeight="1">
      <c r="A123" s="12"/>
      <c r="B123" s="203"/>
      <c r="C123" s="204"/>
      <c r="D123" s="205" t="s">
        <v>78</v>
      </c>
      <c r="E123" s="217" t="s">
        <v>87</v>
      </c>
      <c r="F123" s="217" t="s">
        <v>161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SUM(P124:P149)</f>
        <v>0</v>
      </c>
      <c r="Q123" s="211"/>
      <c r="R123" s="212">
        <f>SUM(R124:R149)</f>
        <v>0</v>
      </c>
      <c r="S123" s="211"/>
      <c r="T123" s="213">
        <f>SUM(T124:T149)</f>
        <v>1046.9000000000001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87</v>
      </c>
      <c r="AT123" s="215" t="s">
        <v>78</v>
      </c>
      <c r="AU123" s="215" t="s">
        <v>87</v>
      </c>
      <c r="AY123" s="214" t="s">
        <v>160</v>
      </c>
      <c r="BK123" s="216">
        <f>SUM(BK124:BK149)</f>
        <v>0</v>
      </c>
    </row>
    <row r="124" s="2" customFormat="1" ht="24.15" customHeight="1">
      <c r="A124" s="38"/>
      <c r="B124" s="39"/>
      <c r="C124" s="219" t="s">
        <v>87</v>
      </c>
      <c r="D124" s="219" t="s">
        <v>162</v>
      </c>
      <c r="E124" s="220" t="s">
        <v>1508</v>
      </c>
      <c r="F124" s="221" t="s">
        <v>1509</v>
      </c>
      <c r="G124" s="222" t="s">
        <v>220</v>
      </c>
      <c r="H124" s="223">
        <v>129.59999999999999</v>
      </c>
      <c r="I124" s="224"/>
      <c r="J124" s="225">
        <f>ROUND(I124*H124,2)</f>
        <v>0</v>
      </c>
      <c r="K124" s="226"/>
      <c r="L124" s="44"/>
      <c r="M124" s="227" t="s">
        <v>1</v>
      </c>
      <c r="N124" s="228" t="s">
        <v>44</v>
      </c>
      <c r="O124" s="91"/>
      <c r="P124" s="229">
        <f>O124*H124</f>
        <v>0</v>
      </c>
      <c r="Q124" s="229">
        <v>0</v>
      </c>
      <c r="R124" s="229">
        <f>Q124*H124</f>
        <v>0</v>
      </c>
      <c r="S124" s="229">
        <v>0.26000000000000001</v>
      </c>
      <c r="T124" s="230">
        <f>S124*H124</f>
        <v>33.695999999999998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1" t="s">
        <v>166</v>
      </c>
      <c r="AT124" s="231" t="s">
        <v>162</v>
      </c>
      <c r="AU124" s="231" t="s">
        <v>90</v>
      </c>
      <c r="AY124" s="17" t="s">
        <v>160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7" t="s">
        <v>87</v>
      </c>
      <c r="BK124" s="232">
        <f>ROUND(I124*H124,2)</f>
        <v>0</v>
      </c>
      <c r="BL124" s="17" t="s">
        <v>166</v>
      </c>
      <c r="BM124" s="231" t="s">
        <v>1510</v>
      </c>
    </row>
    <row r="125" s="13" customFormat="1">
      <c r="A125" s="13"/>
      <c r="B125" s="233"/>
      <c r="C125" s="234"/>
      <c r="D125" s="235" t="s">
        <v>168</v>
      </c>
      <c r="E125" s="236" t="s">
        <v>1</v>
      </c>
      <c r="F125" s="237" t="s">
        <v>1511</v>
      </c>
      <c r="G125" s="234"/>
      <c r="H125" s="238">
        <v>129.59999999999999</v>
      </c>
      <c r="I125" s="239"/>
      <c r="J125" s="234"/>
      <c r="K125" s="234"/>
      <c r="L125" s="240"/>
      <c r="M125" s="241"/>
      <c r="N125" s="242"/>
      <c r="O125" s="242"/>
      <c r="P125" s="242"/>
      <c r="Q125" s="242"/>
      <c r="R125" s="242"/>
      <c r="S125" s="242"/>
      <c r="T125" s="24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4" t="s">
        <v>168</v>
      </c>
      <c r="AU125" s="244" t="s">
        <v>90</v>
      </c>
      <c r="AV125" s="13" t="s">
        <v>90</v>
      </c>
      <c r="AW125" s="13" t="s">
        <v>34</v>
      </c>
      <c r="AX125" s="13" t="s">
        <v>79</v>
      </c>
      <c r="AY125" s="244" t="s">
        <v>160</v>
      </c>
    </row>
    <row r="126" s="14" customFormat="1">
      <c r="A126" s="14"/>
      <c r="B126" s="245"/>
      <c r="C126" s="246"/>
      <c r="D126" s="235" t="s">
        <v>168</v>
      </c>
      <c r="E126" s="247" t="s">
        <v>1</v>
      </c>
      <c r="F126" s="248" t="s">
        <v>175</v>
      </c>
      <c r="G126" s="246"/>
      <c r="H126" s="249">
        <v>129.59999999999999</v>
      </c>
      <c r="I126" s="250"/>
      <c r="J126" s="246"/>
      <c r="K126" s="246"/>
      <c r="L126" s="251"/>
      <c r="M126" s="252"/>
      <c r="N126" s="253"/>
      <c r="O126" s="253"/>
      <c r="P126" s="253"/>
      <c r="Q126" s="253"/>
      <c r="R126" s="253"/>
      <c r="S126" s="253"/>
      <c r="T126" s="25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5" t="s">
        <v>168</v>
      </c>
      <c r="AU126" s="255" t="s">
        <v>90</v>
      </c>
      <c r="AV126" s="14" t="s">
        <v>166</v>
      </c>
      <c r="AW126" s="14" t="s">
        <v>34</v>
      </c>
      <c r="AX126" s="14" t="s">
        <v>87</v>
      </c>
      <c r="AY126" s="255" t="s">
        <v>160</v>
      </c>
    </row>
    <row r="127" s="2" customFormat="1" ht="24.15" customHeight="1">
      <c r="A127" s="38"/>
      <c r="B127" s="39"/>
      <c r="C127" s="219" t="s">
        <v>90</v>
      </c>
      <c r="D127" s="219" t="s">
        <v>162</v>
      </c>
      <c r="E127" s="220" t="s">
        <v>1512</v>
      </c>
      <c r="F127" s="221" t="s">
        <v>1513</v>
      </c>
      <c r="G127" s="222" t="s">
        <v>220</v>
      </c>
      <c r="H127" s="223">
        <v>86.400000000000006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44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0.26000000000000001</v>
      </c>
      <c r="T127" s="230">
        <f>S127*H127</f>
        <v>22.464000000000002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166</v>
      </c>
      <c r="AT127" s="231" t="s">
        <v>162</v>
      </c>
      <c r="AU127" s="231" t="s">
        <v>90</v>
      </c>
      <c r="AY127" s="17" t="s">
        <v>160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87</v>
      </c>
      <c r="BK127" s="232">
        <f>ROUND(I127*H127,2)</f>
        <v>0</v>
      </c>
      <c r="BL127" s="17" t="s">
        <v>166</v>
      </c>
      <c r="BM127" s="231" t="s">
        <v>1514</v>
      </c>
    </row>
    <row r="128" s="13" customFormat="1">
      <c r="A128" s="13"/>
      <c r="B128" s="233"/>
      <c r="C128" s="234"/>
      <c r="D128" s="235" t="s">
        <v>168</v>
      </c>
      <c r="E128" s="236" t="s">
        <v>1</v>
      </c>
      <c r="F128" s="237" t="s">
        <v>1515</v>
      </c>
      <c r="G128" s="234"/>
      <c r="H128" s="238">
        <v>86.400000000000006</v>
      </c>
      <c r="I128" s="239"/>
      <c r="J128" s="234"/>
      <c r="K128" s="234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168</v>
      </c>
      <c r="AU128" s="244" t="s">
        <v>90</v>
      </c>
      <c r="AV128" s="13" t="s">
        <v>90</v>
      </c>
      <c r="AW128" s="13" t="s">
        <v>34</v>
      </c>
      <c r="AX128" s="13" t="s">
        <v>79</v>
      </c>
      <c r="AY128" s="244" t="s">
        <v>160</v>
      </c>
    </row>
    <row r="129" s="14" customFormat="1">
      <c r="A129" s="14"/>
      <c r="B129" s="245"/>
      <c r="C129" s="246"/>
      <c r="D129" s="235" t="s">
        <v>168</v>
      </c>
      <c r="E129" s="247" t="s">
        <v>1</v>
      </c>
      <c r="F129" s="248" t="s">
        <v>175</v>
      </c>
      <c r="G129" s="246"/>
      <c r="H129" s="249">
        <v>86.400000000000006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5" t="s">
        <v>168</v>
      </c>
      <c r="AU129" s="255" t="s">
        <v>90</v>
      </c>
      <c r="AV129" s="14" t="s">
        <v>166</v>
      </c>
      <c r="AW129" s="14" t="s">
        <v>34</v>
      </c>
      <c r="AX129" s="14" t="s">
        <v>87</v>
      </c>
      <c r="AY129" s="255" t="s">
        <v>160</v>
      </c>
    </row>
    <row r="130" s="2" customFormat="1" ht="24.15" customHeight="1">
      <c r="A130" s="38"/>
      <c r="B130" s="39"/>
      <c r="C130" s="219" t="s">
        <v>180</v>
      </c>
      <c r="D130" s="219" t="s">
        <v>162</v>
      </c>
      <c r="E130" s="220" t="s">
        <v>1516</v>
      </c>
      <c r="F130" s="221" t="s">
        <v>1517</v>
      </c>
      <c r="G130" s="222" t="s">
        <v>220</v>
      </c>
      <c r="H130" s="223">
        <v>64.200000000000003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44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0.29499999999999998</v>
      </c>
      <c r="T130" s="230">
        <f>S130*H130</f>
        <v>18.939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166</v>
      </c>
      <c r="AT130" s="231" t="s">
        <v>162</v>
      </c>
      <c r="AU130" s="231" t="s">
        <v>90</v>
      </c>
      <c r="AY130" s="17" t="s">
        <v>160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87</v>
      </c>
      <c r="BK130" s="232">
        <f>ROUND(I130*H130,2)</f>
        <v>0</v>
      </c>
      <c r="BL130" s="17" t="s">
        <v>166</v>
      </c>
      <c r="BM130" s="231" t="s">
        <v>1518</v>
      </c>
    </row>
    <row r="131" s="13" customFormat="1">
      <c r="A131" s="13"/>
      <c r="B131" s="233"/>
      <c r="C131" s="234"/>
      <c r="D131" s="235" t="s">
        <v>168</v>
      </c>
      <c r="E131" s="236" t="s">
        <v>1</v>
      </c>
      <c r="F131" s="237" t="s">
        <v>1519</v>
      </c>
      <c r="G131" s="234"/>
      <c r="H131" s="238">
        <v>64.200000000000003</v>
      </c>
      <c r="I131" s="239"/>
      <c r="J131" s="234"/>
      <c r="K131" s="234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168</v>
      </c>
      <c r="AU131" s="244" t="s">
        <v>90</v>
      </c>
      <c r="AV131" s="13" t="s">
        <v>90</v>
      </c>
      <c r="AW131" s="13" t="s">
        <v>34</v>
      </c>
      <c r="AX131" s="13" t="s">
        <v>79</v>
      </c>
      <c r="AY131" s="244" t="s">
        <v>160</v>
      </c>
    </row>
    <row r="132" s="14" customFormat="1">
      <c r="A132" s="14"/>
      <c r="B132" s="245"/>
      <c r="C132" s="246"/>
      <c r="D132" s="235" t="s">
        <v>168</v>
      </c>
      <c r="E132" s="247" t="s">
        <v>1</v>
      </c>
      <c r="F132" s="248" t="s">
        <v>175</v>
      </c>
      <c r="G132" s="246"/>
      <c r="H132" s="249">
        <v>64.200000000000003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5" t="s">
        <v>168</v>
      </c>
      <c r="AU132" s="255" t="s">
        <v>90</v>
      </c>
      <c r="AV132" s="14" t="s">
        <v>166</v>
      </c>
      <c r="AW132" s="14" t="s">
        <v>34</v>
      </c>
      <c r="AX132" s="14" t="s">
        <v>87</v>
      </c>
      <c r="AY132" s="255" t="s">
        <v>160</v>
      </c>
    </row>
    <row r="133" s="2" customFormat="1" ht="24.15" customHeight="1">
      <c r="A133" s="38"/>
      <c r="B133" s="39"/>
      <c r="C133" s="219" t="s">
        <v>166</v>
      </c>
      <c r="D133" s="219" t="s">
        <v>162</v>
      </c>
      <c r="E133" s="220" t="s">
        <v>1520</v>
      </c>
      <c r="F133" s="221" t="s">
        <v>1521</v>
      </c>
      <c r="G133" s="222" t="s">
        <v>220</v>
      </c>
      <c r="H133" s="223">
        <v>42.799999999999997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44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0.29499999999999998</v>
      </c>
      <c r="T133" s="230">
        <f>S133*H133</f>
        <v>12.625999999999998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166</v>
      </c>
      <c r="AT133" s="231" t="s">
        <v>162</v>
      </c>
      <c r="AU133" s="231" t="s">
        <v>90</v>
      </c>
      <c r="AY133" s="17" t="s">
        <v>160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87</v>
      </c>
      <c r="BK133" s="232">
        <f>ROUND(I133*H133,2)</f>
        <v>0</v>
      </c>
      <c r="BL133" s="17" t="s">
        <v>166</v>
      </c>
      <c r="BM133" s="231" t="s">
        <v>1522</v>
      </c>
    </row>
    <row r="134" s="13" customFormat="1">
      <c r="A134" s="13"/>
      <c r="B134" s="233"/>
      <c r="C134" s="234"/>
      <c r="D134" s="235" t="s">
        <v>168</v>
      </c>
      <c r="E134" s="236" t="s">
        <v>1</v>
      </c>
      <c r="F134" s="237" t="s">
        <v>1523</v>
      </c>
      <c r="G134" s="234"/>
      <c r="H134" s="238">
        <v>42.799999999999997</v>
      </c>
      <c r="I134" s="239"/>
      <c r="J134" s="234"/>
      <c r="K134" s="234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168</v>
      </c>
      <c r="AU134" s="244" t="s">
        <v>90</v>
      </c>
      <c r="AV134" s="13" t="s">
        <v>90</v>
      </c>
      <c r="AW134" s="13" t="s">
        <v>34</v>
      </c>
      <c r="AX134" s="13" t="s">
        <v>79</v>
      </c>
      <c r="AY134" s="244" t="s">
        <v>160</v>
      </c>
    </row>
    <row r="135" s="14" customFormat="1">
      <c r="A135" s="14"/>
      <c r="B135" s="245"/>
      <c r="C135" s="246"/>
      <c r="D135" s="235" t="s">
        <v>168</v>
      </c>
      <c r="E135" s="247" t="s">
        <v>1</v>
      </c>
      <c r="F135" s="248" t="s">
        <v>175</v>
      </c>
      <c r="G135" s="246"/>
      <c r="H135" s="249">
        <v>42.799999999999997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5" t="s">
        <v>168</v>
      </c>
      <c r="AU135" s="255" t="s">
        <v>90</v>
      </c>
      <c r="AV135" s="14" t="s">
        <v>166</v>
      </c>
      <c r="AW135" s="14" t="s">
        <v>34</v>
      </c>
      <c r="AX135" s="14" t="s">
        <v>87</v>
      </c>
      <c r="AY135" s="255" t="s">
        <v>160</v>
      </c>
    </row>
    <row r="136" s="2" customFormat="1" ht="24.15" customHeight="1">
      <c r="A136" s="38"/>
      <c r="B136" s="39"/>
      <c r="C136" s="219" t="s">
        <v>189</v>
      </c>
      <c r="D136" s="219" t="s">
        <v>162</v>
      </c>
      <c r="E136" s="220" t="s">
        <v>1524</v>
      </c>
      <c r="F136" s="221" t="s">
        <v>1525</v>
      </c>
      <c r="G136" s="222" t="s">
        <v>220</v>
      </c>
      <c r="H136" s="223">
        <v>215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44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0.44</v>
      </c>
      <c r="T136" s="230">
        <f>S136*H136</f>
        <v>94.599999999999994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166</v>
      </c>
      <c r="AT136" s="231" t="s">
        <v>162</v>
      </c>
      <c r="AU136" s="231" t="s">
        <v>90</v>
      </c>
      <c r="AY136" s="17" t="s">
        <v>160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87</v>
      </c>
      <c r="BK136" s="232">
        <f>ROUND(I136*H136,2)</f>
        <v>0</v>
      </c>
      <c r="BL136" s="17" t="s">
        <v>166</v>
      </c>
      <c r="BM136" s="231" t="s">
        <v>1526</v>
      </c>
    </row>
    <row r="137" s="13" customFormat="1">
      <c r="A137" s="13"/>
      <c r="B137" s="233"/>
      <c r="C137" s="234"/>
      <c r="D137" s="235" t="s">
        <v>168</v>
      </c>
      <c r="E137" s="236" t="s">
        <v>1</v>
      </c>
      <c r="F137" s="237" t="s">
        <v>1527</v>
      </c>
      <c r="G137" s="234"/>
      <c r="H137" s="238">
        <v>215</v>
      </c>
      <c r="I137" s="239"/>
      <c r="J137" s="234"/>
      <c r="K137" s="234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168</v>
      </c>
      <c r="AU137" s="244" t="s">
        <v>90</v>
      </c>
      <c r="AV137" s="13" t="s">
        <v>90</v>
      </c>
      <c r="AW137" s="13" t="s">
        <v>34</v>
      </c>
      <c r="AX137" s="13" t="s">
        <v>79</v>
      </c>
      <c r="AY137" s="244" t="s">
        <v>160</v>
      </c>
    </row>
    <row r="138" s="14" customFormat="1">
      <c r="A138" s="14"/>
      <c r="B138" s="245"/>
      <c r="C138" s="246"/>
      <c r="D138" s="235" t="s">
        <v>168</v>
      </c>
      <c r="E138" s="247" t="s">
        <v>1</v>
      </c>
      <c r="F138" s="248" t="s">
        <v>175</v>
      </c>
      <c r="G138" s="246"/>
      <c r="H138" s="249">
        <v>215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5" t="s">
        <v>168</v>
      </c>
      <c r="AU138" s="255" t="s">
        <v>90</v>
      </c>
      <c r="AV138" s="14" t="s">
        <v>166</v>
      </c>
      <c r="AW138" s="14" t="s">
        <v>34</v>
      </c>
      <c r="AX138" s="14" t="s">
        <v>87</v>
      </c>
      <c r="AY138" s="255" t="s">
        <v>160</v>
      </c>
    </row>
    <row r="139" s="2" customFormat="1" ht="24.15" customHeight="1">
      <c r="A139" s="38"/>
      <c r="B139" s="39"/>
      <c r="C139" s="219" t="s">
        <v>194</v>
      </c>
      <c r="D139" s="219" t="s">
        <v>162</v>
      </c>
      <c r="E139" s="220" t="s">
        <v>1528</v>
      </c>
      <c r="F139" s="221" t="s">
        <v>1529</v>
      </c>
      <c r="G139" s="222" t="s">
        <v>220</v>
      </c>
      <c r="H139" s="223">
        <v>862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44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0.57999999999999996</v>
      </c>
      <c r="T139" s="230">
        <f>S139*H139</f>
        <v>499.95999999999998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166</v>
      </c>
      <c r="AT139" s="231" t="s">
        <v>162</v>
      </c>
      <c r="AU139" s="231" t="s">
        <v>90</v>
      </c>
      <c r="AY139" s="17" t="s">
        <v>160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87</v>
      </c>
      <c r="BK139" s="232">
        <f>ROUND(I139*H139,2)</f>
        <v>0</v>
      </c>
      <c r="BL139" s="17" t="s">
        <v>166</v>
      </c>
      <c r="BM139" s="231" t="s">
        <v>1530</v>
      </c>
    </row>
    <row r="140" s="13" customFormat="1">
      <c r="A140" s="13"/>
      <c r="B140" s="233"/>
      <c r="C140" s="234"/>
      <c r="D140" s="235" t="s">
        <v>168</v>
      </c>
      <c r="E140" s="236" t="s">
        <v>1</v>
      </c>
      <c r="F140" s="237" t="s">
        <v>1531</v>
      </c>
      <c r="G140" s="234"/>
      <c r="H140" s="238">
        <v>862</v>
      </c>
      <c r="I140" s="239"/>
      <c r="J140" s="234"/>
      <c r="K140" s="234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168</v>
      </c>
      <c r="AU140" s="244" t="s">
        <v>90</v>
      </c>
      <c r="AV140" s="13" t="s">
        <v>90</v>
      </c>
      <c r="AW140" s="13" t="s">
        <v>34</v>
      </c>
      <c r="AX140" s="13" t="s">
        <v>79</v>
      </c>
      <c r="AY140" s="244" t="s">
        <v>160</v>
      </c>
    </row>
    <row r="141" s="14" customFormat="1">
      <c r="A141" s="14"/>
      <c r="B141" s="245"/>
      <c r="C141" s="246"/>
      <c r="D141" s="235" t="s">
        <v>168</v>
      </c>
      <c r="E141" s="247" t="s">
        <v>1</v>
      </c>
      <c r="F141" s="248" t="s">
        <v>175</v>
      </c>
      <c r="G141" s="246"/>
      <c r="H141" s="249">
        <v>862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5" t="s">
        <v>168</v>
      </c>
      <c r="AU141" s="255" t="s">
        <v>90</v>
      </c>
      <c r="AV141" s="14" t="s">
        <v>166</v>
      </c>
      <c r="AW141" s="14" t="s">
        <v>34</v>
      </c>
      <c r="AX141" s="14" t="s">
        <v>87</v>
      </c>
      <c r="AY141" s="255" t="s">
        <v>160</v>
      </c>
    </row>
    <row r="142" s="2" customFormat="1" ht="24.15" customHeight="1">
      <c r="A142" s="38"/>
      <c r="B142" s="39"/>
      <c r="C142" s="219" t="s">
        <v>199</v>
      </c>
      <c r="D142" s="219" t="s">
        <v>162</v>
      </c>
      <c r="E142" s="220" t="s">
        <v>1532</v>
      </c>
      <c r="F142" s="221" t="s">
        <v>1533</v>
      </c>
      <c r="G142" s="222" t="s">
        <v>220</v>
      </c>
      <c r="H142" s="223">
        <v>1036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44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0.22</v>
      </c>
      <c r="T142" s="230">
        <f>S142*H142</f>
        <v>227.91999999999999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166</v>
      </c>
      <c r="AT142" s="231" t="s">
        <v>162</v>
      </c>
      <c r="AU142" s="231" t="s">
        <v>90</v>
      </c>
      <c r="AY142" s="17" t="s">
        <v>160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87</v>
      </c>
      <c r="BK142" s="232">
        <f>ROUND(I142*H142,2)</f>
        <v>0</v>
      </c>
      <c r="BL142" s="17" t="s">
        <v>166</v>
      </c>
      <c r="BM142" s="231" t="s">
        <v>1534</v>
      </c>
    </row>
    <row r="143" s="13" customFormat="1">
      <c r="A143" s="13"/>
      <c r="B143" s="233"/>
      <c r="C143" s="234"/>
      <c r="D143" s="235" t="s">
        <v>168</v>
      </c>
      <c r="E143" s="236" t="s">
        <v>1</v>
      </c>
      <c r="F143" s="237" t="s">
        <v>1535</v>
      </c>
      <c r="G143" s="234"/>
      <c r="H143" s="238">
        <v>518</v>
      </c>
      <c r="I143" s="239"/>
      <c r="J143" s="234"/>
      <c r="K143" s="234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168</v>
      </c>
      <c r="AU143" s="244" t="s">
        <v>90</v>
      </c>
      <c r="AV143" s="13" t="s">
        <v>90</v>
      </c>
      <c r="AW143" s="13" t="s">
        <v>34</v>
      </c>
      <c r="AX143" s="13" t="s">
        <v>79</v>
      </c>
      <c r="AY143" s="244" t="s">
        <v>160</v>
      </c>
    </row>
    <row r="144" s="13" customFormat="1">
      <c r="A144" s="13"/>
      <c r="B144" s="233"/>
      <c r="C144" s="234"/>
      <c r="D144" s="235" t="s">
        <v>168</v>
      </c>
      <c r="E144" s="236" t="s">
        <v>1</v>
      </c>
      <c r="F144" s="237" t="s">
        <v>1536</v>
      </c>
      <c r="G144" s="234"/>
      <c r="H144" s="238">
        <v>518</v>
      </c>
      <c r="I144" s="239"/>
      <c r="J144" s="234"/>
      <c r="K144" s="234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168</v>
      </c>
      <c r="AU144" s="244" t="s">
        <v>90</v>
      </c>
      <c r="AV144" s="13" t="s">
        <v>90</v>
      </c>
      <c r="AW144" s="13" t="s">
        <v>34</v>
      </c>
      <c r="AX144" s="13" t="s">
        <v>79</v>
      </c>
      <c r="AY144" s="244" t="s">
        <v>160</v>
      </c>
    </row>
    <row r="145" s="14" customFormat="1">
      <c r="A145" s="14"/>
      <c r="B145" s="245"/>
      <c r="C145" s="246"/>
      <c r="D145" s="235" t="s">
        <v>168</v>
      </c>
      <c r="E145" s="247" t="s">
        <v>1</v>
      </c>
      <c r="F145" s="248" t="s">
        <v>175</v>
      </c>
      <c r="G145" s="246"/>
      <c r="H145" s="249">
        <v>1036</v>
      </c>
      <c r="I145" s="250"/>
      <c r="J145" s="246"/>
      <c r="K145" s="246"/>
      <c r="L145" s="251"/>
      <c r="M145" s="252"/>
      <c r="N145" s="253"/>
      <c r="O145" s="253"/>
      <c r="P145" s="253"/>
      <c r="Q145" s="253"/>
      <c r="R145" s="253"/>
      <c r="S145" s="253"/>
      <c r="T145" s="25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5" t="s">
        <v>168</v>
      </c>
      <c r="AU145" s="255" t="s">
        <v>90</v>
      </c>
      <c r="AV145" s="14" t="s">
        <v>166</v>
      </c>
      <c r="AW145" s="14" t="s">
        <v>34</v>
      </c>
      <c r="AX145" s="14" t="s">
        <v>87</v>
      </c>
      <c r="AY145" s="255" t="s">
        <v>160</v>
      </c>
    </row>
    <row r="146" s="2" customFormat="1" ht="16.5" customHeight="1">
      <c r="A146" s="38"/>
      <c r="B146" s="39"/>
      <c r="C146" s="219" t="s">
        <v>204</v>
      </c>
      <c r="D146" s="219" t="s">
        <v>162</v>
      </c>
      <c r="E146" s="220" t="s">
        <v>1537</v>
      </c>
      <c r="F146" s="221" t="s">
        <v>1538</v>
      </c>
      <c r="G146" s="222" t="s">
        <v>220</v>
      </c>
      <c r="H146" s="223">
        <v>95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44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0.35499999999999998</v>
      </c>
      <c r="T146" s="230">
        <f>S146*H146</f>
        <v>33.725000000000001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166</v>
      </c>
      <c r="AT146" s="231" t="s">
        <v>162</v>
      </c>
      <c r="AU146" s="231" t="s">
        <v>90</v>
      </c>
      <c r="AY146" s="17" t="s">
        <v>160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87</v>
      </c>
      <c r="BK146" s="232">
        <f>ROUND(I146*H146,2)</f>
        <v>0</v>
      </c>
      <c r="BL146" s="17" t="s">
        <v>166</v>
      </c>
      <c r="BM146" s="231" t="s">
        <v>1539</v>
      </c>
    </row>
    <row r="147" s="2" customFormat="1" ht="16.5" customHeight="1">
      <c r="A147" s="38"/>
      <c r="B147" s="39"/>
      <c r="C147" s="219" t="s">
        <v>210</v>
      </c>
      <c r="D147" s="219" t="s">
        <v>162</v>
      </c>
      <c r="E147" s="220" t="s">
        <v>1540</v>
      </c>
      <c r="F147" s="221" t="s">
        <v>1541</v>
      </c>
      <c r="G147" s="222" t="s">
        <v>250</v>
      </c>
      <c r="H147" s="223">
        <v>305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44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0.28999999999999998</v>
      </c>
      <c r="T147" s="230">
        <f>S147*H147</f>
        <v>88.449999999999989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166</v>
      </c>
      <c r="AT147" s="231" t="s">
        <v>162</v>
      </c>
      <c r="AU147" s="231" t="s">
        <v>90</v>
      </c>
      <c r="AY147" s="17" t="s">
        <v>160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87</v>
      </c>
      <c r="BK147" s="232">
        <f>ROUND(I147*H147,2)</f>
        <v>0</v>
      </c>
      <c r="BL147" s="17" t="s">
        <v>166</v>
      </c>
      <c r="BM147" s="231" t="s">
        <v>1542</v>
      </c>
    </row>
    <row r="148" s="2" customFormat="1" ht="16.5" customHeight="1">
      <c r="A148" s="38"/>
      <c r="B148" s="39"/>
      <c r="C148" s="219" t="s">
        <v>217</v>
      </c>
      <c r="D148" s="219" t="s">
        <v>162</v>
      </c>
      <c r="E148" s="220" t="s">
        <v>1543</v>
      </c>
      <c r="F148" s="221" t="s">
        <v>1544</v>
      </c>
      <c r="G148" s="222" t="s">
        <v>250</v>
      </c>
      <c r="H148" s="223">
        <v>363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44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0.040000000000000001</v>
      </c>
      <c r="T148" s="230">
        <f>S148*H148</f>
        <v>14.52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166</v>
      </c>
      <c r="AT148" s="231" t="s">
        <v>162</v>
      </c>
      <c r="AU148" s="231" t="s">
        <v>90</v>
      </c>
      <c r="AY148" s="17" t="s">
        <v>160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87</v>
      </c>
      <c r="BK148" s="232">
        <f>ROUND(I148*H148,2)</f>
        <v>0</v>
      </c>
      <c r="BL148" s="17" t="s">
        <v>166</v>
      </c>
      <c r="BM148" s="231" t="s">
        <v>1545</v>
      </c>
    </row>
    <row r="149" s="2" customFormat="1" ht="24.15" customHeight="1">
      <c r="A149" s="38"/>
      <c r="B149" s="39"/>
      <c r="C149" s="219" t="s">
        <v>223</v>
      </c>
      <c r="D149" s="219" t="s">
        <v>162</v>
      </c>
      <c r="E149" s="220" t="s">
        <v>1546</v>
      </c>
      <c r="F149" s="221" t="s">
        <v>1547</v>
      </c>
      <c r="G149" s="222" t="s">
        <v>220</v>
      </c>
      <c r="H149" s="223">
        <v>1336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44</v>
      </c>
      <c r="O149" s="91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166</v>
      </c>
      <c r="AT149" s="231" t="s">
        <v>162</v>
      </c>
      <c r="AU149" s="231" t="s">
        <v>90</v>
      </c>
      <c r="AY149" s="17" t="s">
        <v>160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87</v>
      </c>
      <c r="BK149" s="232">
        <f>ROUND(I149*H149,2)</f>
        <v>0</v>
      </c>
      <c r="BL149" s="17" t="s">
        <v>166</v>
      </c>
      <c r="BM149" s="231" t="s">
        <v>1548</v>
      </c>
    </row>
    <row r="150" s="12" customFormat="1" ht="22.8" customHeight="1">
      <c r="A150" s="12"/>
      <c r="B150" s="203"/>
      <c r="C150" s="204"/>
      <c r="D150" s="205" t="s">
        <v>78</v>
      </c>
      <c r="E150" s="217" t="s">
        <v>180</v>
      </c>
      <c r="F150" s="217" t="s">
        <v>543</v>
      </c>
      <c r="G150" s="204"/>
      <c r="H150" s="204"/>
      <c r="I150" s="207"/>
      <c r="J150" s="218">
        <f>BK150</f>
        <v>0</v>
      </c>
      <c r="K150" s="204"/>
      <c r="L150" s="209"/>
      <c r="M150" s="210"/>
      <c r="N150" s="211"/>
      <c r="O150" s="211"/>
      <c r="P150" s="212">
        <f>P151</f>
        <v>0</v>
      </c>
      <c r="Q150" s="211"/>
      <c r="R150" s="212">
        <f>R151</f>
        <v>0</v>
      </c>
      <c r="S150" s="211"/>
      <c r="T150" s="213">
        <f>T151</f>
        <v>7.1999999999999993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4" t="s">
        <v>87</v>
      </c>
      <c r="AT150" s="215" t="s">
        <v>78</v>
      </c>
      <c r="AU150" s="215" t="s">
        <v>87</v>
      </c>
      <c r="AY150" s="214" t="s">
        <v>160</v>
      </c>
      <c r="BK150" s="216">
        <f>BK151</f>
        <v>0</v>
      </c>
    </row>
    <row r="151" s="2" customFormat="1" ht="24.15" customHeight="1">
      <c r="A151" s="38"/>
      <c r="B151" s="39"/>
      <c r="C151" s="219" t="s">
        <v>227</v>
      </c>
      <c r="D151" s="219" t="s">
        <v>162</v>
      </c>
      <c r="E151" s="220" t="s">
        <v>1549</v>
      </c>
      <c r="F151" s="221" t="s">
        <v>1550</v>
      </c>
      <c r="G151" s="222" t="s">
        <v>165</v>
      </c>
      <c r="H151" s="223">
        <v>3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44</v>
      </c>
      <c r="O151" s="91"/>
      <c r="P151" s="229">
        <f>O151*H151</f>
        <v>0</v>
      </c>
      <c r="Q151" s="229">
        <v>0</v>
      </c>
      <c r="R151" s="229">
        <f>Q151*H151</f>
        <v>0</v>
      </c>
      <c r="S151" s="229">
        <v>2.3999999999999999</v>
      </c>
      <c r="T151" s="230">
        <f>S151*H151</f>
        <v>7.1999999999999993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166</v>
      </c>
      <c r="AT151" s="231" t="s">
        <v>162</v>
      </c>
      <c r="AU151" s="231" t="s">
        <v>90</v>
      </c>
      <c r="AY151" s="17" t="s">
        <v>160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87</v>
      </c>
      <c r="BK151" s="232">
        <f>ROUND(I151*H151,2)</f>
        <v>0</v>
      </c>
      <c r="BL151" s="17" t="s">
        <v>166</v>
      </c>
      <c r="BM151" s="231" t="s">
        <v>1551</v>
      </c>
    </row>
    <row r="152" s="12" customFormat="1" ht="22.8" customHeight="1">
      <c r="A152" s="12"/>
      <c r="B152" s="203"/>
      <c r="C152" s="204"/>
      <c r="D152" s="205" t="s">
        <v>78</v>
      </c>
      <c r="E152" s="217" t="s">
        <v>210</v>
      </c>
      <c r="F152" s="217" t="s">
        <v>391</v>
      </c>
      <c r="G152" s="204"/>
      <c r="H152" s="204"/>
      <c r="I152" s="207"/>
      <c r="J152" s="218">
        <f>BK152</f>
        <v>0</v>
      </c>
      <c r="K152" s="204"/>
      <c r="L152" s="209"/>
      <c r="M152" s="210"/>
      <c r="N152" s="211"/>
      <c r="O152" s="211"/>
      <c r="P152" s="212">
        <f>SUM(P153:P160)</f>
        <v>0</v>
      </c>
      <c r="Q152" s="211"/>
      <c r="R152" s="212">
        <f>SUM(R153:R160)</f>
        <v>8.2504922220000001</v>
      </c>
      <c r="S152" s="211"/>
      <c r="T152" s="213">
        <f>SUM(T153:T160)</f>
        <v>165.48599999999999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4" t="s">
        <v>87</v>
      </c>
      <c r="AT152" s="215" t="s">
        <v>78</v>
      </c>
      <c r="AU152" s="215" t="s">
        <v>87</v>
      </c>
      <c r="AY152" s="214" t="s">
        <v>160</v>
      </c>
      <c r="BK152" s="216">
        <f>SUM(BK153:BK160)</f>
        <v>0</v>
      </c>
    </row>
    <row r="153" s="2" customFormat="1" ht="21.75" customHeight="1">
      <c r="A153" s="38"/>
      <c r="B153" s="39"/>
      <c r="C153" s="219" t="s">
        <v>233</v>
      </c>
      <c r="D153" s="219" t="s">
        <v>162</v>
      </c>
      <c r="E153" s="220" t="s">
        <v>1552</v>
      </c>
      <c r="F153" s="221" t="s">
        <v>1553</v>
      </c>
      <c r="G153" s="222" t="s">
        <v>250</v>
      </c>
      <c r="H153" s="223">
        <v>10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44</v>
      </c>
      <c r="O153" s="91"/>
      <c r="P153" s="229">
        <f>O153*H153</f>
        <v>0</v>
      </c>
      <c r="Q153" s="229">
        <v>1.995E-06</v>
      </c>
      <c r="R153" s="229">
        <f>Q153*H153</f>
        <v>1.995E-05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166</v>
      </c>
      <c r="AT153" s="231" t="s">
        <v>162</v>
      </c>
      <c r="AU153" s="231" t="s">
        <v>90</v>
      </c>
      <c r="AY153" s="17" t="s">
        <v>160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87</v>
      </c>
      <c r="BK153" s="232">
        <f>ROUND(I153*H153,2)</f>
        <v>0</v>
      </c>
      <c r="BL153" s="17" t="s">
        <v>166</v>
      </c>
      <c r="BM153" s="231" t="s">
        <v>1554</v>
      </c>
    </row>
    <row r="154" s="2" customFormat="1" ht="21.75" customHeight="1">
      <c r="A154" s="38"/>
      <c r="B154" s="39"/>
      <c r="C154" s="219" t="s">
        <v>239</v>
      </c>
      <c r="D154" s="219" t="s">
        <v>162</v>
      </c>
      <c r="E154" s="220" t="s">
        <v>452</v>
      </c>
      <c r="F154" s="221" t="s">
        <v>1555</v>
      </c>
      <c r="G154" s="222" t="s">
        <v>250</v>
      </c>
      <c r="H154" s="223">
        <v>30</v>
      </c>
      <c r="I154" s="224"/>
      <c r="J154" s="225">
        <f>ROUND(I154*H154,2)</f>
        <v>0</v>
      </c>
      <c r="K154" s="226"/>
      <c r="L154" s="44"/>
      <c r="M154" s="227" t="s">
        <v>1</v>
      </c>
      <c r="N154" s="228" t="s">
        <v>44</v>
      </c>
      <c r="O154" s="91"/>
      <c r="P154" s="229">
        <f>O154*H154</f>
        <v>0</v>
      </c>
      <c r="Q154" s="229">
        <v>0.00010692</v>
      </c>
      <c r="R154" s="229">
        <f>Q154*H154</f>
        <v>0.0032076000000000001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166</v>
      </c>
      <c r="AT154" s="231" t="s">
        <v>162</v>
      </c>
      <c r="AU154" s="231" t="s">
        <v>90</v>
      </c>
      <c r="AY154" s="17" t="s">
        <v>160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87</v>
      </c>
      <c r="BK154" s="232">
        <f>ROUND(I154*H154,2)</f>
        <v>0</v>
      </c>
      <c r="BL154" s="17" t="s">
        <v>166</v>
      </c>
      <c r="BM154" s="231" t="s">
        <v>1556</v>
      </c>
    </row>
    <row r="155" s="2" customFormat="1" ht="16.5" customHeight="1">
      <c r="A155" s="38"/>
      <c r="B155" s="39"/>
      <c r="C155" s="219" t="s">
        <v>8</v>
      </c>
      <c r="D155" s="219" t="s">
        <v>162</v>
      </c>
      <c r="E155" s="220" t="s">
        <v>1557</v>
      </c>
      <c r="F155" s="221" t="s">
        <v>1558</v>
      </c>
      <c r="G155" s="222" t="s">
        <v>165</v>
      </c>
      <c r="H155" s="223">
        <v>17</v>
      </c>
      <c r="I155" s="224"/>
      <c r="J155" s="225">
        <f>ROUND(I155*H155,2)</f>
        <v>0</v>
      </c>
      <c r="K155" s="226"/>
      <c r="L155" s="44"/>
      <c r="M155" s="227" t="s">
        <v>1</v>
      </c>
      <c r="N155" s="228" t="s">
        <v>44</v>
      </c>
      <c r="O155" s="91"/>
      <c r="P155" s="229">
        <f>O155*H155</f>
        <v>0</v>
      </c>
      <c r="Q155" s="229">
        <v>0.12</v>
      </c>
      <c r="R155" s="229">
        <f>Q155*H155</f>
        <v>2.04</v>
      </c>
      <c r="S155" s="229">
        <v>2.2000000000000002</v>
      </c>
      <c r="T155" s="230">
        <f>S155*H155</f>
        <v>37.400000000000006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166</v>
      </c>
      <c r="AT155" s="231" t="s">
        <v>162</v>
      </c>
      <c r="AU155" s="231" t="s">
        <v>90</v>
      </c>
      <c r="AY155" s="17" t="s">
        <v>160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87</v>
      </c>
      <c r="BK155" s="232">
        <f>ROUND(I155*H155,2)</f>
        <v>0</v>
      </c>
      <c r="BL155" s="17" t="s">
        <v>166</v>
      </c>
      <c r="BM155" s="231" t="s">
        <v>1559</v>
      </c>
    </row>
    <row r="156" s="2" customFormat="1" ht="16.5" customHeight="1">
      <c r="A156" s="38"/>
      <c r="B156" s="39"/>
      <c r="C156" s="219" t="s">
        <v>247</v>
      </c>
      <c r="D156" s="219" t="s">
        <v>162</v>
      </c>
      <c r="E156" s="220" t="s">
        <v>1560</v>
      </c>
      <c r="F156" s="221" t="s">
        <v>1561</v>
      </c>
      <c r="G156" s="222" t="s">
        <v>165</v>
      </c>
      <c r="H156" s="223">
        <v>51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44</v>
      </c>
      <c r="O156" s="91"/>
      <c r="P156" s="229">
        <f>O156*H156</f>
        <v>0</v>
      </c>
      <c r="Q156" s="229">
        <v>0.121711072</v>
      </c>
      <c r="R156" s="229">
        <f>Q156*H156</f>
        <v>6.207264672</v>
      </c>
      <c r="S156" s="229">
        <v>2.3999999999999999</v>
      </c>
      <c r="T156" s="230">
        <f>S156*H156</f>
        <v>122.39999999999999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166</v>
      </c>
      <c r="AT156" s="231" t="s">
        <v>162</v>
      </c>
      <c r="AU156" s="231" t="s">
        <v>90</v>
      </c>
      <c r="AY156" s="17" t="s">
        <v>160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87</v>
      </c>
      <c r="BK156" s="232">
        <f>ROUND(I156*H156,2)</f>
        <v>0</v>
      </c>
      <c r="BL156" s="17" t="s">
        <v>166</v>
      </c>
      <c r="BM156" s="231" t="s">
        <v>1562</v>
      </c>
    </row>
    <row r="157" s="2" customFormat="1" ht="24.15" customHeight="1">
      <c r="A157" s="38"/>
      <c r="B157" s="39"/>
      <c r="C157" s="219" t="s">
        <v>254</v>
      </c>
      <c r="D157" s="219" t="s">
        <v>162</v>
      </c>
      <c r="E157" s="220" t="s">
        <v>1563</v>
      </c>
      <c r="F157" s="221" t="s">
        <v>1564</v>
      </c>
      <c r="G157" s="222" t="s">
        <v>250</v>
      </c>
      <c r="H157" s="223">
        <v>36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44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0.035000000000000003</v>
      </c>
      <c r="T157" s="230">
        <f>S157*H157</f>
        <v>1.2600000000000002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166</v>
      </c>
      <c r="AT157" s="231" t="s">
        <v>162</v>
      </c>
      <c r="AU157" s="231" t="s">
        <v>90</v>
      </c>
      <c r="AY157" s="17" t="s">
        <v>160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87</v>
      </c>
      <c r="BK157" s="232">
        <f>ROUND(I157*H157,2)</f>
        <v>0</v>
      </c>
      <c r="BL157" s="17" t="s">
        <v>166</v>
      </c>
      <c r="BM157" s="231" t="s">
        <v>1565</v>
      </c>
    </row>
    <row r="158" s="2" customFormat="1" ht="24.15" customHeight="1">
      <c r="A158" s="38"/>
      <c r="B158" s="39"/>
      <c r="C158" s="219" t="s">
        <v>259</v>
      </c>
      <c r="D158" s="219" t="s">
        <v>162</v>
      </c>
      <c r="E158" s="220" t="s">
        <v>1566</v>
      </c>
      <c r="F158" s="221" t="s">
        <v>1567</v>
      </c>
      <c r="G158" s="222" t="s">
        <v>364</v>
      </c>
      <c r="H158" s="223">
        <v>2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44</v>
      </c>
      <c r="O158" s="91"/>
      <c r="P158" s="229">
        <f>O158*H158</f>
        <v>0</v>
      </c>
      <c r="Q158" s="229">
        <v>0</v>
      </c>
      <c r="R158" s="229">
        <f>Q158*H158</f>
        <v>0</v>
      </c>
      <c r="S158" s="229">
        <v>0.082000000000000003</v>
      </c>
      <c r="T158" s="230">
        <f>S158*H158</f>
        <v>0.16400000000000001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166</v>
      </c>
      <c r="AT158" s="231" t="s">
        <v>162</v>
      </c>
      <c r="AU158" s="231" t="s">
        <v>90</v>
      </c>
      <c r="AY158" s="17" t="s">
        <v>160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87</v>
      </c>
      <c r="BK158" s="232">
        <f>ROUND(I158*H158,2)</f>
        <v>0</v>
      </c>
      <c r="BL158" s="17" t="s">
        <v>166</v>
      </c>
      <c r="BM158" s="231" t="s">
        <v>1568</v>
      </c>
    </row>
    <row r="159" s="2" customFormat="1" ht="24.15" customHeight="1">
      <c r="A159" s="38"/>
      <c r="B159" s="39"/>
      <c r="C159" s="219" t="s">
        <v>271</v>
      </c>
      <c r="D159" s="219" t="s">
        <v>162</v>
      </c>
      <c r="E159" s="220" t="s">
        <v>1569</v>
      </c>
      <c r="F159" s="221" t="s">
        <v>1570</v>
      </c>
      <c r="G159" s="222" t="s">
        <v>364</v>
      </c>
      <c r="H159" s="223">
        <v>3</v>
      </c>
      <c r="I159" s="224"/>
      <c r="J159" s="225">
        <f>ROUND(I159*H159,2)</f>
        <v>0</v>
      </c>
      <c r="K159" s="226"/>
      <c r="L159" s="44"/>
      <c r="M159" s="227" t="s">
        <v>1</v>
      </c>
      <c r="N159" s="228" t="s">
        <v>44</v>
      </c>
      <c r="O159" s="91"/>
      <c r="P159" s="229">
        <f>O159*H159</f>
        <v>0</v>
      </c>
      <c r="Q159" s="229">
        <v>0</v>
      </c>
      <c r="R159" s="229">
        <f>Q159*H159</f>
        <v>0</v>
      </c>
      <c r="S159" s="229">
        <v>0.0040000000000000001</v>
      </c>
      <c r="T159" s="230">
        <f>S159*H159</f>
        <v>0.012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166</v>
      </c>
      <c r="AT159" s="231" t="s">
        <v>162</v>
      </c>
      <c r="AU159" s="231" t="s">
        <v>90</v>
      </c>
      <c r="AY159" s="17" t="s">
        <v>160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87</v>
      </c>
      <c r="BK159" s="232">
        <f>ROUND(I159*H159,2)</f>
        <v>0</v>
      </c>
      <c r="BL159" s="17" t="s">
        <v>166</v>
      </c>
      <c r="BM159" s="231" t="s">
        <v>1571</v>
      </c>
    </row>
    <row r="160" s="2" customFormat="1" ht="24.15" customHeight="1">
      <c r="A160" s="38"/>
      <c r="B160" s="39"/>
      <c r="C160" s="219" t="s">
        <v>276</v>
      </c>
      <c r="D160" s="219" t="s">
        <v>162</v>
      </c>
      <c r="E160" s="220" t="s">
        <v>1572</v>
      </c>
      <c r="F160" s="221" t="s">
        <v>1573</v>
      </c>
      <c r="G160" s="222" t="s">
        <v>250</v>
      </c>
      <c r="H160" s="223">
        <v>17</v>
      </c>
      <c r="I160" s="224"/>
      <c r="J160" s="225">
        <f>ROUND(I160*H160,2)</f>
        <v>0</v>
      </c>
      <c r="K160" s="226"/>
      <c r="L160" s="44"/>
      <c r="M160" s="227" t="s">
        <v>1</v>
      </c>
      <c r="N160" s="228" t="s">
        <v>44</v>
      </c>
      <c r="O160" s="91"/>
      <c r="P160" s="229">
        <f>O160*H160</f>
        <v>0</v>
      </c>
      <c r="Q160" s="229">
        <v>0</v>
      </c>
      <c r="R160" s="229">
        <f>Q160*H160</f>
        <v>0</v>
      </c>
      <c r="S160" s="229">
        <v>0.25</v>
      </c>
      <c r="T160" s="230">
        <f>S160*H160</f>
        <v>4.25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166</v>
      </c>
      <c r="AT160" s="231" t="s">
        <v>162</v>
      </c>
      <c r="AU160" s="231" t="s">
        <v>90</v>
      </c>
      <c r="AY160" s="17" t="s">
        <v>160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87</v>
      </c>
      <c r="BK160" s="232">
        <f>ROUND(I160*H160,2)</f>
        <v>0</v>
      </c>
      <c r="BL160" s="17" t="s">
        <v>166</v>
      </c>
      <c r="BM160" s="231" t="s">
        <v>1574</v>
      </c>
    </row>
    <row r="161" s="12" customFormat="1" ht="22.8" customHeight="1">
      <c r="A161" s="12"/>
      <c r="B161" s="203"/>
      <c r="C161" s="204"/>
      <c r="D161" s="205" t="s">
        <v>78</v>
      </c>
      <c r="E161" s="217" t="s">
        <v>455</v>
      </c>
      <c r="F161" s="217" t="s">
        <v>456</v>
      </c>
      <c r="G161" s="204"/>
      <c r="H161" s="204"/>
      <c r="I161" s="207"/>
      <c r="J161" s="218">
        <f>BK161</f>
        <v>0</v>
      </c>
      <c r="K161" s="204"/>
      <c r="L161" s="209"/>
      <c r="M161" s="210"/>
      <c r="N161" s="211"/>
      <c r="O161" s="211"/>
      <c r="P161" s="212">
        <f>SUM(P162:P181)</f>
        <v>0</v>
      </c>
      <c r="Q161" s="211"/>
      <c r="R161" s="212">
        <f>SUM(R162:R181)</f>
        <v>0</v>
      </c>
      <c r="S161" s="211"/>
      <c r="T161" s="213">
        <f>SUM(T162:T181)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4" t="s">
        <v>87</v>
      </c>
      <c r="AT161" s="215" t="s">
        <v>78</v>
      </c>
      <c r="AU161" s="215" t="s">
        <v>87</v>
      </c>
      <c r="AY161" s="214" t="s">
        <v>160</v>
      </c>
      <c r="BK161" s="216">
        <f>SUM(BK162:BK181)</f>
        <v>0</v>
      </c>
    </row>
    <row r="162" s="2" customFormat="1" ht="33" customHeight="1">
      <c r="A162" s="38"/>
      <c r="B162" s="39"/>
      <c r="C162" s="219" t="s">
        <v>7</v>
      </c>
      <c r="D162" s="219" t="s">
        <v>162</v>
      </c>
      <c r="E162" s="220" t="s">
        <v>1575</v>
      </c>
      <c r="F162" s="221" t="s">
        <v>1576</v>
      </c>
      <c r="G162" s="222" t="s">
        <v>214</v>
      </c>
      <c r="H162" s="223">
        <v>1219.586</v>
      </c>
      <c r="I162" s="224"/>
      <c r="J162" s="225">
        <f>ROUND(I162*H162,2)</f>
        <v>0</v>
      </c>
      <c r="K162" s="226"/>
      <c r="L162" s="44"/>
      <c r="M162" s="227" t="s">
        <v>1</v>
      </c>
      <c r="N162" s="228" t="s">
        <v>44</v>
      </c>
      <c r="O162" s="91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166</v>
      </c>
      <c r="AT162" s="231" t="s">
        <v>162</v>
      </c>
      <c r="AU162" s="231" t="s">
        <v>90</v>
      </c>
      <c r="AY162" s="17" t="s">
        <v>160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87</v>
      </c>
      <c r="BK162" s="232">
        <f>ROUND(I162*H162,2)</f>
        <v>0</v>
      </c>
      <c r="BL162" s="17" t="s">
        <v>166</v>
      </c>
      <c r="BM162" s="231" t="s">
        <v>1577</v>
      </c>
    </row>
    <row r="163" s="2" customFormat="1" ht="21.75" customHeight="1">
      <c r="A163" s="38"/>
      <c r="B163" s="39"/>
      <c r="C163" s="219" t="s">
        <v>291</v>
      </c>
      <c r="D163" s="219" t="s">
        <v>162</v>
      </c>
      <c r="E163" s="220" t="s">
        <v>1578</v>
      </c>
      <c r="F163" s="221" t="s">
        <v>1579</v>
      </c>
      <c r="G163" s="222" t="s">
        <v>214</v>
      </c>
      <c r="H163" s="223">
        <v>25611.306</v>
      </c>
      <c r="I163" s="224"/>
      <c r="J163" s="225">
        <f>ROUND(I163*H163,2)</f>
        <v>0</v>
      </c>
      <c r="K163" s="226"/>
      <c r="L163" s="44"/>
      <c r="M163" s="227" t="s">
        <v>1</v>
      </c>
      <c r="N163" s="228" t="s">
        <v>44</v>
      </c>
      <c r="O163" s="91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166</v>
      </c>
      <c r="AT163" s="231" t="s">
        <v>162</v>
      </c>
      <c r="AU163" s="231" t="s">
        <v>90</v>
      </c>
      <c r="AY163" s="17" t="s">
        <v>160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87</v>
      </c>
      <c r="BK163" s="232">
        <f>ROUND(I163*H163,2)</f>
        <v>0</v>
      </c>
      <c r="BL163" s="17" t="s">
        <v>166</v>
      </c>
      <c r="BM163" s="231" t="s">
        <v>1580</v>
      </c>
    </row>
    <row r="164" s="13" customFormat="1">
      <c r="A164" s="13"/>
      <c r="B164" s="233"/>
      <c r="C164" s="234"/>
      <c r="D164" s="235" t="s">
        <v>168</v>
      </c>
      <c r="E164" s="236" t="s">
        <v>1</v>
      </c>
      <c r="F164" s="237" t="s">
        <v>1581</v>
      </c>
      <c r="G164" s="234"/>
      <c r="H164" s="238">
        <v>25611.306</v>
      </c>
      <c r="I164" s="239"/>
      <c r="J164" s="234"/>
      <c r="K164" s="234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168</v>
      </c>
      <c r="AU164" s="244" t="s">
        <v>90</v>
      </c>
      <c r="AV164" s="13" t="s">
        <v>90</v>
      </c>
      <c r="AW164" s="13" t="s">
        <v>34</v>
      </c>
      <c r="AX164" s="13" t="s">
        <v>79</v>
      </c>
      <c r="AY164" s="244" t="s">
        <v>160</v>
      </c>
    </row>
    <row r="165" s="14" customFormat="1">
      <c r="A165" s="14"/>
      <c r="B165" s="245"/>
      <c r="C165" s="246"/>
      <c r="D165" s="235" t="s">
        <v>168</v>
      </c>
      <c r="E165" s="247" t="s">
        <v>1</v>
      </c>
      <c r="F165" s="248" t="s">
        <v>175</v>
      </c>
      <c r="G165" s="246"/>
      <c r="H165" s="249">
        <v>25611.306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5" t="s">
        <v>168</v>
      </c>
      <c r="AU165" s="255" t="s">
        <v>90</v>
      </c>
      <c r="AV165" s="14" t="s">
        <v>166</v>
      </c>
      <c r="AW165" s="14" t="s">
        <v>34</v>
      </c>
      <c r="AX165" s="14" t="s">
        <v>87</v>
      </c>
      <c r="AY165" s="255" t="s">
        <v>160</v>
      </c>
    </row>
    <row r="166" s="2" customFormat="1" ht="37.8" customHeight="1">
      <c r="A166" s="38"/>
      <c r="B166" s="39"/>
      <c r="C166" s="219" t="s">
        <v>296</v>
      </c>
      <c r="D166" s="219" t="s">
        <v>162</v>
      </c>
      <c r="E166" s="220" t="s">
        <v>1582</v>
      </c>
      <c r="F166" s="221" t="s">
        <v>1583</v>
      </c>
      <c r="G166" s="222" t="s">
        <v>214</v>
      </c>
      <c r="H166" s="223">
        <v>233.78100000000001</v>
      </c>
      <c r="I166" s="224"/>
      <c r="J166" s="225">
        <f>ROUND(I166*H166,2)</f>
        <v>0</v>
      </c>
      <c r="K166" s="226"/>
      <c r="L166" s="44"/>
      <c r="M166" s="227" t="s">
        <v>1</v>
      </c>
      <c r="N166" s="228" t="s">
        <v>44</v>
      </c>
      <c r="O166" s="91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166</v>
      </c>
      <c r="AT166" s="231" t="s">
        <v>162</v>
      </c>
      <c r="AU166" s="231" t="s">
        <v>90</v>
      </c>
      <c r="AY166" s="17" t="s">
        <v>160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87</v>
      </c>
      <c r="BK166" s="232">
        <f>ROUND(I166*H166,2)</f>
        <v>0</v>
      </c>
      <c r="BL166" s="17" t="s">
        <v>166</v>
      </c>
      <c r="BM166" s="231" t="s">
        <v>1584</v>
      </c>
    </row>
    <row r="167" s="13" customFormat="1">
      <c r="A167" s="13"/>
      <c r="B167" s="233"/>
      <c r="C167" s="234"/>
      <c r="D167" s="235" t="s">
        <v>168</v>
      </c>
      <c r="E167" s="236" t="s">
        <v>1</v>
      </c>
      <c r="F167" s="237" t="s">
        <v>1585</v>
      </c>
      <c r="G167" s="234"/>
      <c r="H167" s="238">
        <v>87.724999999999994</v>
      </c>
      <c r="I167" s="239"/>
      <c r="J167" s="234"/>
      <c r="K167" s="234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168</v>
      </c>
      <c r="AU167" s="244" t="s">
        <v>90</v>
      </c>
      <c r="AV167" s="13" t="s">
        <v>90</v>
      </c>
      <c r="AW167" s="13" t="s">
        <v>34</v>
      </c>
      <c r="AX167" s="13" t="s">
        <v>79</v>
      </c>
      <c r="AY167" s="244" t="s">
        <v>160</v>
      </c>
    </row>
    <row r="168" s="13" customFormat="1">
      <c r="A168" s="13"/>
      <c r="B168" s="233"/>
      <c r="C168" s="234"/>
      <c r="D168" s="235" t="s">
        <v>168</v>
      </c>
      <c r="E168" s="236" t="s">
        <v>1</v>
      </c>
      <c r="F168" s="237" t="s">
        <v>1586</v>
      </c>
      <c r="G168" s="234"/>
      <c r="H168" s="238">
        <v>102.97</v>
      </c>
      <c r="I168" s="239"/>
      <c r="J168" s="234"/>
      <c r="K168" s="234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168</v>
      </c>
      <c r="AU168" s="244" t="s">
        <v>90</v>
      </c>
      <c r="AV168" s="13" t="s">
        <v>90</v>
      </c>
      <c r="AW168" s="13" t="s">
        <v>34</v>
      </c>
      <c r="AX168" s="13" t="s">
        <v>79</v>
      </c>
      <c r="AY168" s="244" t="s">
        <v>160</v>
      </c>
    </row>
    <row r="169" s="13" customFormat="1">
      <c r="A169" s="13"/>
      <c r="B169" s="233"/>
      <c r="C169" s="234"/>
      <c r="D169" s="235" t="s">
        <v>168</v>
      </c>
      <c r="E169" s="236" t="s">
        <v>1</v>
      </c>
      <c r="F169" s="237" t="s">
        <v>1587</v>
      </c>
      <c r="G169" s="234"/>
      <c r="H169" s="238">
        <v>37.399999999999999</v>
      </c>
      <c r="I169" s="239"/>
      <c r="J169" s="234"/>
      <c r="K169" s="234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168</v>
      </c>
      <c r="AU169" s="244" t="s">
        <v>90</v>
      </c>
      <c r="AV169" s="13" t="s">
        <v>90</v>
      </c>
      <c r="AW169" s="13" t="s">
        <v>34</v>
      </c>
      <c r="AX169" s="13" t="s">
        <v>79</v>
      </c>
      <c r="AY169" s="244" t="s">
        <v>160</v>
      </c>
    </row>
    <row r="170" s="13" customFormat="1">
      <c r="A170" s="13"/>
      <c r="B170" s="233"/>
      <c r="C170" s="234"/>
      <c r="D170" s="235" t="s">
        <v>168</v>
      </c>
      <c r="E170" s="236" t="s">
        <v>1</v>
      </c>
      <c r="F170" s="237" t="s">
        <v>1588</v>
      </c>
      <c r="G170" s="234"/>
      <c r="H170" s="238">
        <v>1.4359999999999999</v>
      </c>
      <c r="I170" s="239"/>
      <c r="J170" s="234"/>
      <c r="K170" s="234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168</v>
      </c>
      <c r="AU170" s="244" t="s">
        <v>90</v>
      </c>
      <c r="AV170" s="13" t="s">
        <v>90</v>
      </c>
      <c r="AW170" s="13" t="s">
        <v>34</v>
      </c>
      <c r="AX170" s="13" t="s">
        <v>79</v>
      </c>
      <c r="AY170" s="244" t="s">
        <v>160</v>
      </c>
    </row>
    <row r="171" s="13" customFormat="1">
      <c r="A171" s="13"/>
      <c r="B171" s="233"/>
      <c r="C171" s="234"/>
      <c r="D171" s="235" t="s">
        <v>168</v>
      </c>
      <c r="E171" s="236" t="s">
        <v>1</v>
      </c>
      <c r="F171" s="237" t="s">
        <v>1589</v>
      </c>
      <c r="G171" s="234"/>
      <c r="H171" s="238">
        <v>4.25</v>
      </c>
      <c r="I171" s="239"/>
      <c r="J171" s="234"/>
      <c r="K171" s="234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168</v>
      </c>
      <c r="AU171" s="244" t="s">
        <v>90</v>
      </c>
      <c r="AV171" s="13" t="s">
        <v>90</v>
      </c>
      <c r="AW171" s="13" t="s">
        <v>34</v>
      </c>
      <c r="AX171" s="13" t="s">
        <v>79</v>
      </c>
      <c r="AY171" s="244" t="s">
        <v>160</v>
      </c>
    </row>
    <row r="172" s="14" customFormat="1">
      <c r="A172" s="14"/>
      <c r="B172" s="245"/>
      <c r="C172" s="246"/>
      <c r="D172" s="235" t="s">
        <v>168</v>
      </c>
      <c r="E172" s="247" t="s">
        <v>1</v>
      </c>
      <c r="F172" s="248" t="s">
        <v>175</v>
      </c>
      <c r="G172" s="246"/>
      <c r="H172" s="249">
        <v>233.78100000000001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5" t="s">
        <v>168</v>
      </c>
      <c r="AU172" s="255" t="s">
        <v>90</v>
      </c>
      <c r="AV172" s="14" t="s">
        <v>166</v>
      </c>
      <c r="AW172" s="14" t="s">
        <v>34</v>
      </c>
      <c r="AX172" s="14" t="s">
        <v>87</v>
      </c>
      <c r="AY172" s="255" t="s">
        <v>160</v>
      </c>
    </row>
    <row r="173" s="2" customFormat="1" ht="37.8" customHeight="1">
      <c r="A173" s="38"/>
      <c r="B173" s="39"/>
      <c r="C173" s="219" t="s">
        <v>302</v>
      </c>
      <c r="D173" s="219" t="s">
        <v>162</v>
      </c>
      <c r="E173" s="220" t="s">
        <v>1590</v>
      </c>
      <c r="F173" s="221" t="s">
        <v>1591</v>
      </c>
      <c r="G173" s="222" t="s">
        <v>214</v>
      </c>
      <c r="H173" s="223">
        <v>163.32499999999999</v>
      </c>
      <c r="I173" s="224"/>
      <c r="J173" s="225">
        <f>ROUND(I173*H173,2)</f>
        <v>0</v>
      </c>
      <c r="K173" s="226"/>
      <c r="L173" s="44"/>
      <c r="M173" s="227" t="s">
        <v>1</v>
      </c>
      <c r="N173" s="228" t="s">
        <v>44</v>
      </c>
      <c r="O173" s="91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166</v>
      </c>
      <c r="AT173" s="231" t="s">
        <v>162</v>
      </c>
      <c r="AU173" s="231" t="s">
        <v>90</v>
      </c>
      <c r="AY173" s="17" t="s">
        <v>160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87</v>
      </c>
      <c r="BK173" s="232">
        <f>ROUND(I173*H173,2)</f>
        <v>0</v>
      </c>
      <c r="BL173" s="17" t="s">
        <v>166</v>
      </c>
      <c r="BM173" s="231" t="s">
        <v>1592</v>
      </c>
    </row>
    <row r="174" s="13" customFormat="1">
      <c r="A174" s="13"/>
      <c r="B174" s="233"/>
      <c r="C174" s="234"/>
      <c r="D174" s="235" t="s">
        <v>168</v>
      </c>
      <c r="E174" s="236" t="s">
        <v>1</v>
      </c>
      <c r="F174" s="237" t="s">
        <v>1593</v>
      </c>
      <c r="G174" s="234"/>
      <c r="H174" s="238">
        <v>163.32499999999999</v>
      </c>
      <c r="I174" s="239"/>
      <c r="J174" s="234"/>
      <c r="K174" s="234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168</v>
      </c>
      <c r="AU174" s="244" t="s">
        <v>90</v>
      </c>
      <c r="AV174" s="13" t="s">
        <v>90</v>
      </c>
      <c r="AW174" s="13" t="s">
        <v>34</v>
      </c>
      <c r="AX174" s="13" t="s">
        <v>79</v>
      </c>
      <c r="AY174" s="244" t="s">
        <v>160</v>
      </c>
    </row>
    <row r="175" s="14" customFormat="1">
      <c r="A175" s="14"/>
      <c r="B175" s="245"/>
      <c r="C175" s="246"/>
      <c r="D175" s="235" t="s">
        <v>168</v>
      </c>
      <c r="E175" s="247" t="s">
        <v>1</v>
      </c>
      <c r="F175" s="248" t="s">
        <v>175</v>
      </c>
      <c r="G175" s="246"/>
      <c r="H175" s="249">
        <v>163.32499999999999</v>
      </c>
      <c r="I175" s="250"/>
      <c r="J175" s="246"/>
      <c r="K175" s="246"/>
      <c r="L175" s="251"/>
      <c r="M175" s="252"/>
      <c r="N175" s="253"/>
      <c r="O175" s="253"/>
      <c r="P175" s="253"/>
      <c r="Q175" s="253"/>
      <c r="R175" s="253"/>
      <c r="S175" s="253"/>
      <c r="T175" s="25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5" t="s">
        <v>168</v>
      </c>
      <c r="AU175" s="255" t="s">
        <v>90</v>
      </c>
      <c r="AV175" s="14" t="s">
        <v>166</v>
      </c>
      <c r="AW175" s="14" t="s">
        <v>34</v>
      </c>
      <c r="AX175" s="14" t="s">
        <v>87</v>
      </c>
      <c r="AY175" s="255" t="s">
        <v>160</v>
      </c>
    </row>
    <row r="176" s="2" customFormat="1" ht="44.25" customHeight="1">
      <c r="A176" s="38"/>
      <c r="B176" s="39"/>
      <c r="C176" s="219" t="s">
        <v>307</v>
      </c>
      <c r="D176" s="219" t="s">
        <v>162</v>
      </c>
      <c r="E176" s="220" t="s">
        <v>458</v>
      </c>
      <c r="F176" s="221" t="s">
        <v>459</v>
      </c>
      <c r="G176" s="222" t="s">
        <v>214</v>
      </c>
      <c r="H176" s="223">
        <v>594.55999999999995</v>
      </c>
      <c r="I176" s="224"/>
      <c r="J176" s="225">
        <f>ROUND(I176*H176,2)</f>
        <v>0</v>
      </c>
      <c r="K176" s="226"/>
      <c r="L176" s="44"/>
      <c r="M176" s="227" t="s">
        <v>1</v>
      </c>
      <c r="N176" s="228" t="s">
        <v>44</v>
      </c>
      <c r="O176" s="91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166</v>
      </c>
      <c r="AT176" s="231" t="s">
        <v>162</v>
      </c>
      <c r="AU176" s="231" t="s">
        <v>90</v>
      </c>
      <c r="AY176" s="17" t="s">
        <v>160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87</v>
      </c>
      <c r="BK176" s="232">
        <f>ROUND(I176*H176,2)</f>
        <v>0</v>
      </c>
      <c r="BL176" s="17" t="s">
        <v>166</v>
      </c>
      <c r="BM176" s="231" t="s">
        <v>1594</v>
      </c>
    </row>
    <row r="177" s="13" customFormat="1">
      <c r="A177" s="13"/>
      <c r="B177" s="233"/>
      <c r="C177" s="234"/>
      <c r="D177" s="235" t="s">
        <v>168</v>
      </c>
      <c r="E177" s="236" t="s">
        <v>1</v>
      </c>
      <c r="F177" s="237" t="s">
        <v>1595</v>
      </c>
      <c r="G177" s="234"/>
      <c r="H177" s="238">
        <v>594.55999999999995</v>
      </c>
      <c r="I177" s="239"/>
      <c r="J177" s="234"/>
      <c r="K177" s="234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168</v>
      </c>
      <c r="AU177" s="244" t="s">
        <v>90</v>
      </c>
      <c r="AV177" s="13" t="s">
        <v>90</v>
      </c>
      <c r="AW177" s="13" t="s">
        <v>34</v>
      </c>
      <c r="AX177" s="13" t="s">
        <v>79</v>
      </c>
      <c r="AY177" s="244" t="s">
        <v>160</v>
      </c>
    </row>
    <row r="178" s="14" customFormat="1">
      <c r="A178" s="14"/>
      <c r="B178" s="245"/>
      <c r="C178" s="246"/>
      <c r="D178" s="235" t="s">
        <v>168</v>
      </c>
      <c r="E178" s="247" t="s">
        <v>1</v>
      </c>
      <c r="F178" s="248" t="s">
        <v>175</v>
      </c>
      <c r="G178" s="246"/>
      <c r="H178" s="249">
        <v>594.55999999999995</v>
      </c>
      <c r="I178" s="250"/>
      <c r="J178" s="246"/>
      <c r="K178" s="246"/>
      <c r="L178" s="251"/>
      <c r="M178" s="252"/>
      <c r="N178" s="253"/>
      <c r="O178" s="253"/>
      <c r="P178" s="253"/>
      <c r="Q178" s="253"/>
      <c r="R178" s="253"/>
      <c r="S178" s="253"/>
      <c r="T178" s="25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5" t="s">
        <v>168</v>
      </c>
      <c r="AU178" s="255" t="s">
        <v>90</v>
      </c>
      <c r="AV178" s="14" t="s">
        <v>166</v>
      </c>
      <c r="AW178" s="14" t="s">
        <v>34</v>
      </c>
      <c r="AX178" s="14" t="s">
        <v>87</v>
      </c>
      <c r="AY178" s="255" t="s">
        <v>160</v>
      </c>
    </row>
    <row r="179" s="2" customFormat="1" ht="44.25" customHeight="1">
      <c r="A179" s="38"/>
      <c r="B179" s="39"/>
      <c r="C179" s="219" t="s">
        <v>311</v>
      </c>
      <c r="D179" s="219" t="s">
        <v>162</v>
      </c>
      <c r="E179" s="220" t="s">
        <v>1596</v>
      </c>
      <c r="F179" s="221" t="s">
        <v>1597</v>
      </c>
      <c r="G179" s="222" t="s">
        <v>214</v>
      </c>
      <c r="H179" s="223">
        <v>227.91999999999999</v>
      </c>
      <c r="I179" s="224"/>
      <c r="J179" s="225">
        <f>ROUND(I179*H179,2)</f>
        <v>0</v>
      </c>
      <c r="K179" s="226"/>
      <c r="L179" s="44"/>
      <c r="M179" s="227" t="s">
        <v>1</v>
      </c>
      <c r="N179" s="228" t="s">
        <v>44</v>
      </c>
      <c r="O179" s="91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1" t="s">
        <v>166</v>
      </c>
      <c r="AT179" s="231" t="s">
        <v>162</v>
      </c>
      <c r="AU179" s="231" t="s">
        <v>90</v>
      </c>
      <c r="AY179" s="17" t="s">
        <v>160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7" t="s">
        <v>87</v>
      </c>
      <c r="BK179" s="232">
        <f>ROUND(I179*H179,2)</f>
        <v>0</v>
      </c>
      <c r="BL179" s="17" t="s">
        <v>166</v>
      </c>
      <c r="BM179" s="231" t="s">
        <v>1598</v>
      </c>
    </row>
    <row r="180" s="13" customFormat="1">
      <c r="A180" s="13"/>
      <c r="B180" s="233"/>
      <c r="C180" s="234"/>
      <c r="D180" s="235" t="s">
        <v>168</v>
      </c>
      <c r="E180" s="236" t="s">
        <v>1</v>
      </c>
      <c r="F180" s="237" t="s">
        <v>1599</v>
      </c>
      <c r="G180" s="234"/>
      <c r="H180" s="238">
        <v>227.91999999999999</v>
      </c>
      <c r="I180" s="239"/>
      <c r="J180" s="234"/>
      <c r="K180" s="234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168</v>
      </c>
      <c r="AU180" s="244" t="s">
        <v>90</v>
      </c>
      <c r="AV180" s="13" t="s">
        <v>90</v>
      </c>
      <c r="AW180" s="13" t="s">
        <v>34</v>
      </c>
      <c r="AX180" s="13" t="s">
        <v>79</v>
      </c>
      <c r="AY180" s="244" t="s">
        <v>160</v>
      </c>
    </row>
    <row r="181" s="14" customFormat="1">
      <c r="A181" s="14"/>
      <c r="B181" s="245"/>
      <c r="C181" s="246"/>
      <c r="D181" s="235" t="s">
        <v>168</v>
      </c>
      <c r="E181" s="247" t="s">
        <v>1</v>
      </c>
      <c r="F181" s="248" t="s">
        <v>175</v>
      </c>
      <c r="G181" s="246"/>
      <c r="H181" s="249">
        <v>227.91999999999999</v>
      </c>
      <c r="I181" s="250"/>
      <c r="J181" s="246"/>
      <c r="K181" s="246"/>
      <c r="L181" s="251"/>
      <c r="M181" s="286"/>
      <c r="N181" s="287"/>
      <c r="O181" s="287"/>
      <c r="P181" s="287"/>
      <c r="Q181" s="287"/>
      <c r="R181" s="287"/>
      <c r="S181" s="287"/>
      <c r="T181" s="288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5" t="s">
        <v>168</v>
      </c>
      <c r="AU181" s="255" t="s">
        <v>90</v>
      </c>
      <c r="AV181" s="14" t="s">
        <v>166</v>
      </c>
      <c r="AW181" s="14" t="s">
        <v>34</v>
      </c>
      <c r="AX181" s="14" t="s">
        <v>87</v>
      </c>
      <c r="AY181" s="255" t="s">
        <v>160</v>
      </c>
    </row>
    <row r="182" s="2" customFormat="1" ht="6.96" customHeight="1">
      <c r="A182" s="38"/>
      <c r="B182" s="66"/>
      <c r="C182" s="67"/>
      <c r="D182" s="67"/>
      <c r="E182" s="67"/>
      <c r="F182" s="67"/>
      <c r="G182" s="67"/>
      <c r="H182" s="67"/>
      <c r="I182" s="67"/>
      <c r="J182" s="67"/>
      <c r="K182" s="67"/>
      <c r="L182" s="44"/>
      <c r="M182" s="38"/>
      <c r="O182" s="38"/>
      <c r="P182" s="38"/>
      <c r="Q182" s="38"/>
      <c r="R182" s="38"/>
      <c r="S182" s="38"/>
      <c r="T182" s="38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</row>
  </sheetData>
  <sheetProtection sheet="1" autoFilter="0" formatColumns="0" formatRows="0" objects="1" scenarios="1" spinCount="100000" saltValue="iExIeXZnMR9HxGBZIWp4Xra1FXvYhUWuBKZJ4qSNoQbvEwy7Q8DiT51/fdDsOM4BUAMenNomjJkRGyXNOx3wiQ==" hashValue="eg1u2h+RYcorzxDalmFV/LP82F7TXbMzHgkNyRy0TkSIM2h1XhWO6mNs2jqLysQekdLvfFtnip0dk95TWOCXQA==" algorithmName="SHA-512" password="CC35"/>
  <autoFilter ref="C120:K181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90</v>
      </c>
    </row>
    <row r="4" s="1" customFormat="1" ht="24.96" customHeight="1">
      <c r="B4" s="20"/>
      <c r="D4" s="138" t="s">
        <v>126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Revitalizace veřejných ploch města Luby - ETAPA II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127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1600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19. 10. 2020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">
        <v>36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37</v>
      </c>
      <c r="F24" s="38"/>
      <c r="G24" s="38"/>
      <c r="H24" s="38"/>
      <c r="I24" s="140" t="s">
        <v>28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39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41</v>
      </c>
      <c r="G32" s="38"/>
      <c r="H32" s="38"/>
      <c r="I32" s="152" t="s">
        <v>40</v>
      </c>
      <c r="J32" s="152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40" t="s">
        <v>44</v>
      </c>
      <c r="F33" s="154">
        <f>ROUND((SUM(BE124:BE234)),  2)</f>
        <v>0</v>
      </c>
      <c r="G33" s="38"/>
      <c r="H33" s="38"/>
      <c r="I33" s="155">
        <v>0.20999999999999999</v>
      </c>
      <c r="J33" s="154">
        <f>ROUND(((SUM(BE124:BE234))*I33),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45</v>
      </c>
      <c r="F34" s="154">
        <f>ROUND((SUM(BF124:BF234)),  2)</f>
        <v>0</v>
      </c>
      <c r="G34" s="38"/>
      <c r="H34" s="38"/>
      <c r="I34" s="155">
        <v>0.14999999999999999</v>
      </c>
      <c r="J34" s="154">
        <f>ROUND(((SUM(BF124:BF234))*I34),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46</v>
      </c>
      <c r="F35" s="154">
        <f>ROUND((SUM(BG124:BG234)),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47</v>
      </c>
      <c r="F36" s="154">
        <f>ROUND((SUM(BH124:BH234)),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48</v>
      </c>
      <c r="F37" s="154">
        <f>ROUND((SUM(BI124:BI234)),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Revitalizace veřejných ploch města Luby - ETAPA II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05 - Bezbariérové přístupy Etapa II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Luby u Chebu</v>
      </c>
      <c r="G89" s="40"/>
      <c r="H89" s="40"/>
      <c r="I89" s="32" t="s">
        <v>22</v>
      </c>
      <c r="J89" s="79" t="str">
        <f>IF(J12="","",J12)</f>
        <v>19. 10. 2020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Luby</v>
      </c>
      <c r="G91" s="40"/>
      <c r="H91" s="40"/>
      <c r="I91" s="32" t="s">
        <v>31</v>
      </c>
      <c r="J91" s="36" t="str">
        <f>E21</f>
        <v>A69 - Architekti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 Pavel Šturc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130</v>
      </c>
      <c r="D94" s="176"/>
      <c r="E94" s="176"/>
      <c r="F94" s="176"/>
      <c r="G94" s="176"/>
      <c r="H94" s="176"/>
      <c r="I94" s="176"/>
      <c r="J94" s="177" t="s">
        <v>131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132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133</v>
      </c>
    </row>
    <row r="97" s="9" customFormat="1" ht="24.96" customHeight="1">
      <c r="A97" s="9"/>
      <c r="B97" s="179"/>
      <c r="C97" s="180"/>
      <c r="D97" s="181" t="s">
        <v>134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135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136</v>
      </c>
      <c r="E99" s="188"/>
      <c r="F99" s="188"/>
      <c r="G99" s="188"/>
      <c r="H99" s="188"/>
      <c r="I99" s="188"/>
      <c r="J99" s="189">
        <f>J150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137</v>
      </c>
      <c r="E100" s="188"/>
      <c r="F100" s="188"/>
      <c r="G100" s="188"/>
      <c r="H100" s="188"/>
      <c r="I100" s="188"/>
      <c r="J100" s="189">
        <f>J172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138</v>
      </c>
      <c r="E101" s="188"/>
      <c r="F101" s="188"/>
      <c r="G101" s="188"/>
      <c r="H101" s="188"/>
      <c r="I101" s="188"/>
      <c r="J101" s="189">
        <f>J180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139</v>
      </c>
      <c r="E102" s="188"/>
      <c r="F102" s="188"/>
      <c r="G102" s="188"/>
      <c r="H102" s="188"/>
      <c r="I102" s="188"/>
      <c r="J102" s="189">
        <f>J183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9"/>
      <c r="C103" s="180"/>
      <c r="D103" s="181" t="s">
        <v>141</v>
      </c>
      <c r="E103" s="182"/>
      <c r="F103" s="182"/>
      <c r="G103" s="182"/>
      <c r="H103" s="182"/>
      <c r="I103" s="182"/>
      <c r="J103" s="183">
        <f>J198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5"/>
      <c r="C104" s="186"/>
      <c r="D104" s="187" t="s">
        <v>1306</v>
      </c>
      <c r="E104" s="188"/>
      <c r="F104" s="188"/>
      <c r="G104" s="188"/>
      <c r="H104" s="188"/>
      <c r="I104" s="188"/>
      <c r="J104" s="189">
        <f>J199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145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74" t="str">
        <f>E7</f>
        <v>Revitalizace veřejných ploch města Luby - ETAPA II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127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SO 05 - Bezbariérové přístupy Etapa II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Luby u Chebu</v>
      </c>
      <c r="G118" s="40"/>
      <c r="H118" s="40"/>
      <c r="I118" s="32" t="s">
        <v>22</v>
      </c>
      <c r="J118" s="79" t="str">
        <f>IF(J12="","",J12)</f>
        <v>19. 10. 2020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>Město Luby</v>
      </c>
      <c r="G120" s="40"/>
      <c r="H120" s="40"/>
      <c r="I120" s="32" t="s">
        <v>31</v>
      </c>
      <c r="J120" s="36" t="str">
        <f>E21</f>
        <v>A69 - Architekti s.r.o.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29</v>
      </c>
      <c r="D121" s="40"/>
      <c r="E121" s="40"/>
      <c r="F121" s="27" t="str">
        <f>IF(E18="","",E18)</f>
        <v>Vyplň údaj</v>
      </c>
      <c r="G121" s="40"/>
      <c r="H121" s="40"/>
      <c r="I121" s="32" t="s">
        <v>35</v>
      </c>
      <c r="J121" s="36" t="str">
        <f>E24</f>
        <v>Ing. Pavel Šturc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146</v>
      </c>
      <c r="D123" s="194" t="s">
        <v>64</v>
      </c>
      <c r="E123" s="194" t="s">
        <v>60</v>
      </c>
      <c r="F123" s="194" t="s">
        <v>61</v>
      </c>
      <c r="G123" s="194" t="s">
        <v>147</v>
      </c>
      <c r="H123" s="194" t="s">
        <v>148</v>
      </c>
      <c r="I123" s="194" t="s">
        <v>149</v>
      </c>
      <c r="J123" s="195" t="s">
        <v>131</v>
      </c>
      <c r="K123" s="196" t="s">
        <v>150</v>
      </c>
      <c r="L123" s="197"/>
      <c r="M123" s="100" t="s">
        <v>1</v>
      </c>
      <c r="N123" s="101" t="s">
        <v>43</v>
      </c>
      <c r="O123" s="101" t="s">
        <v>151</v>
      </c>
      <c r="P123" s="101" t="s">
        <v>152</v>
      </c>
      <c r="Q123" s="101" t="s">
        <v>153</v>
      </c>
      <c r="R123" s="101" t="s">
        <v>154</v>
      </c>
      <c r="S123" s="101" t="s">
        <v>155</v>
      </c>
      <c r="T123" s="102" t="s">
        <v>156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157</v>
      </c>
      <c r="D124" s="40"/>
      <c r="E124" s="40"/>
      <c r="F124" s="40"/>
      <c r="G124" s="40"/>
      <c r="H124" s="40"/>
      <c r="I124" s="40"/>
      <c r="J124" s="198">
        <f>BK124</f>
        <v>0</v>
      </c>
      <c r="K124" s="40"/>
      <c r="L124" s="44"/>
      <c r="M124" s="103"/>
      <c r="N124" s="199"/>
      <c r="O124" s="104"/>
      <c r="P124" s="200">
        <f>P125+P198</f>
        <v>0</v>
      </c>
      <c r="Q124" s="104"/>
      <c r="R124" s="200">
        <f>R125+R198</f>
        <v>151.27827441912001</v>
      </c>
      <c r="S124" s="104"/>
      <c r="T124" s="201">
        <f>T125+T198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78</v>
      </c>
      <c r="AU124" s="17" t="s">
        <v>133</v>
      </c>
      <c r="BK124" s="202">
        <f>BK125+BK198</f>
        <v>0</v>
      </c>
    </row>
    <row r="125" s="12" customFormat="1" ht="25.92" customHeight="1">
      <c r="A125" s="12"/>
      <c r="B125" s="203"/>
      <c r="C125" s="204"/>
      <c r="D125" s="205" t="s">
        <v>78</v>
      </c>
      <c r="E125" s="206" t="s">
        <v>158</v>
      </c>
      <c r="F125" s="206" t="s">
        <v>159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P126+P150+P172+P180+P183</f>
        <v>0</v>
      </c>
      <c r="Q125" s="211"/>
      <c r="R125" s="212">
        <f>R126+R150+R172+R180+R183</f>
        <v>150.79642548152</v>
      </c>
      <c r="S125" s="211"/>
      <c r="T125" s="213">
        <f>T126+T150+T172+T180+T183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87</v>
      </c>
      <c r="AT125" s="215" t="s">
        <v>78</v>
      </c>
      <c r="AU125" s="215" t="s">
        <v>79</v>
      </c>
      <c r="AY125" s="214" t="s">
        <v>160</v>
      </c>
      <c r="BK125" s="216">
        <f>BK126+BK150+BK172+BK180+BK183</f>
        <v>0</v>
      </c>
    </row>
    <row r="126" s="12" customFormat="1" ht="22.8" customHeight="1">
      <c r="A126" s="12"/>
      <c r="B126" s="203"/>
      <c r="C126" s="204"/>
      <c r="D126" s="205" t="s">
        <v>78</v>
      </c>
      <c r="E126" s="217" t="s">
        <v>87</v>
      </c>
      <c r="F126" s="217" t="s">
        <v>161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SUM(P127:P149)</f>
        <v>0</v>
      </c>
      <c r="Q126" s="211"/>
      <c r="R126" s="212">
        <f>SUM(R127:R149)</f>
        <v>57.561</v>
      </c>
      <c r="S126" s="211"/>
      <c r="T126" s="213">
        <f>SUM(T127:T149)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87</v>
      </c>
      <c r="AT126" s="215" t="s">
        <v>78</v>
      </c>
      <c r="AU126" s="215" t="s">
        <v>87</v>
      </c>
      <c r="AY126" s="214" t="s">
        <v>160</v>
      </c>
      <c r="BK126" s="216">
        <f>SUM(BK127:BK149)</f>
        <v>0</v>
      </c>
    </row>
    <row r="127" s="2" customFormat="1" ht="33" customHeight="1">
      <c r="A127" s="38"/>
      <c r="B127" s="39"/>
      <c r="C127" s="219" t="s">
        <v>87</v>
      </c>
      <c r="D127" s="219" t="s">
        <v>162</v>
      </c>
      <c r="E127" s="220" t="s">
        <v>508</v>
      </c>
      <c r="F127" s="221" t="s">
        <v>509</v>
      </c>
      <c r="G127" s="222" t="s">
        <v>165</v>
      </c>
      <c r="H127" s="223">
        <v>27.030000000000001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44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166</v>
      </c>
      <c r="AT127" s="231" t="s">
        <v>162</v>
      </c>
      <c r="AU127" s="231" t="s">
        <v>90</v>
      </c>
      <c r="AY127" s="17" t="s">
        <v>160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87</v>
      </c>
      <c r="BK127" s="232">
        <f>ROUND(I127*H127,2)</f>
        <v>0</v>
      </c>
      <c r="BL127" s="17" t="s">
        <v>166</v>
      </c>
      <c r="BM127" s="231" t="s">
        <v>1601</v>
      </c>
    </row>
    <row r="128" s="13" customFormat="1">
      <c r="A128" s="13"/>
      <c r="B128" s="233"/>
      <c r="C128" s="234"/>
      <c r="D128" s="235" t="s">
        <v>168</v>
      </c>
      <c r="E128" s="236" t="s">
        <v>1</v>
      </c>
      <c r="F128" s="237" t="s">
        <v>1602</v>
      </c>
      <c r="G128" s="234"/>
      <c r="H128" s="238">
        <v>12.6</v>
      </c>
      <c r="I128" s="239"/>
      <c r="J128" s="234"/>
      <c r="K128" s="234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168</v>
      </c>
      <c r="AU128" s="244" t="s">
        <v>90</v>
      </c>
      <c r="AV128" s="13" t="s">
        <v>90</v>
      </c>
      <c r="AW128" s="13" t="s">
        <v>34</v>
      </c>
      <c r="AX128" s="13" t="s">
        <v>79</v>
      </c>
      <c r="AY128" s="244" t="s">
        <v>160</v>
      </c>
    </row>
    <row r="129" s="13" customFormat="1">
      <c r="A129" s="13"/>
      <c r="B129" s="233"/>
      <c r="C129" s="234"/>
      <c r="D129" s="235" t="s">
        <v>168</v>
      </c>
      <c r="E129" s="236" t="s">
        <v>1</v>
      </c>
      <c r="F129" s="237" t="s">
        <v>1603</v>
      </c>
      <c r="G129" s="234"/>
      <c r="H129" s="238">
        <v>13.08</v>
      </c>
      <c r="I129" s="239"/>
      <c r="J129" s="234"/>
      <c r="K129" s="234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168</v>
      </c>
      <c r="AU129" s="244" t="s">
        <v>90</v>
      </c>
      <c r="AV129" s="13" t="s">
        <v>90</v>
      </c>
      <c r="AW129" s="13" t="s">
        <v>34</v>
      </c>
      <c r="AX129" s="13" t="s">
        <v>79</v>
      </c>
      <c r="AY129" s="244" t="s">
        <v>160</v>
      </c>
    </row>
    <row r="130" s="13" customFormat="1">
      <c r="A130" s="13"/>
      <c r="B130" s="233"/>
      <c r="C130" s="234"/>
      <c r="D130" s="235" t="s">
        <v>168</v>
      </c>
      <c r="E130" s="236" t="s">
        <v>1</v>
      </c>
      <c r="F130" s="237" t="s">
        <v>1604</v>
      </c>
      <c r="G130" s="234"/>
      <c r="H130" s="238">
        <v>1.3500000000000001</v>
      </c>
      <c r="I130" s="239"/>
      <c r="J130" s="234"/>
      <c r="K130" s="234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168</v>
      </c>
      <c r="AU130" s="244" t="s">
        <v>90</v>
      </c>
      <c r="AV130" s="13" t="s">
        <v>90</v>
      </c>
      <c r="AW130" s="13" t="s">
        <v>34</v>
      </c>
      <c r="AX130" s="13" t="s">
        <v>79</v>
      </c>
      <c r="AY130" s="244" t="s">
        <v>160</v>
      </c>
    </row>
    <row r="131" s="14" customFormat="1">
      <c r="A131" s="14"/>
      <c r="B131" s="245"/>
      <c r="C131" s="246"/>
      <c r="D131" s="235" t="s">
        <v>168</v>
      </c>
      <c r="E131" s="247" t="s">
        <v>1</v>
      </c>
      <c r="F131" s="248" t="s">
        <v>175</v>
      </c>
      <c r="G131" s="246"/>
      <c r="H131" s="249">
        <v>27.030000000000001</v>
      </c>
      <c r="I131" s="250"/>
      <c r="J131" s="246"/>
      <c r="K131" s="246"/>
      <c r="L131" s="251"/>
      <c r="M131" s="252"/>
      <c r="N131" s="253"/>
      <c r="O131" s="253"/>
      <c r="P131" s="253"/>
      <c r="Q131" s="253"/>
      <c r="R131" s="253"/>
      <c r="S131" s="253"/>
      <c r="T131" s="25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5" t="s">
        <v>168</v>
      </c>
      <c r="AU131" s="255" t="s">
        <v>90</v>
      </c>
      <c r="AV131" s="14" t="s">
        <v>166</v>
      </c>
      <c r="AW131" s="14" t="s">
        <v>34</v>
      </c>
      <c r="AX131" s="14" t="s">
        <v>87</v>
      </c>
      <c r="AY131" s="255" t="s">
        <v>160</v>
      </c>
    </row>
    <row r="132" s="2" customFormat="1" ht="33" customHeight="1">
      <c r="A132" s="38"/>
      <c r="B132" s="39"/>
      <c r="C132" s="219" t="s">
        <v>90</v>
      </c>
      <c r="D132" s="219" t="s">
        <v>162</v>
      </c>
      <c r="E132" s="220" t="s">
        <v>195</v>
      </c>
      <c r="F132" s="221" t="s">
        <v>196</v>
      </c>
      <c r="G132" s="222" t="s">
        <v>165</v>
      </c>
      <c r="H132" s="223">
        <v>27.030000000000001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44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166</v>
      </c>
      <c r="AT132" s="231" t="s">
        <v>162</v>
      </c>
      <c r="AU132" s="231" t="s">
        <v>90</v>
      </c>
      <c r="AY132" s="17" t="s">
        <v>160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87</v>
      </c>
      <c r="BK132" s="232">
        <f>ROUND(I132*H132,2)</f>
        <v>0</v>
      </c>
      <c r="BL132" s="17" t="s">
        <v>166</v>
      </c>
      <c r="BM132" s="231" t="s">
        <v>1605</v>
      </c>
    </row>
    <row r="133" s="13" customFormat="1">
      <c r="A133" s="13"/>
      <c r="B133" s="233"/>
      <c r="C133" s="234"/>
      <c r="D133" s="235" t="s">
        <v>168</v>
      </c>
      <c r="E133" s="236" t="s">
        <v>1</v>
      </c>
      <c r="F133" s="237" t="s">
        <v>1606</v>
      </c>
      <c r="G133" s="234"/>
      <c r="H133" s="238">
        <v>27.030000000000001</v>
      </c>
      <c r="I133" s="239"/>
      <c r="J133" s="234"/>
      <c r="K133" s="234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168</v>
      </c>
      <c r="AU133" s="244" t="s">
        <v>90</v>
      </c>
      <c r="AV133" s="13" t="s">
        <v>90</v>
      </c>
      <c r="AW133" s="13" t="s">
        <v>34</v>
      </c>
      <c r="AX133" s="13" t="s">
        <v>79</v>
      </c>
      <c r="AY133" s="244" t="s">
        <v>160</v>
      </c>
    </row>
    <row r="134" s="14" customFormat="1">
      <c r="A134" s="14"/>
      <c r="B134" s="245"/>
      <c r="C134" s="246"/>
      <c r="D134" s="235" t="s">
        <v>168</v>
      </c>
      <c r="E134" s="247" t="s">
        <v>1</v>
      </c>
      <c r="F134" s="248" t="s">
        <v>175</v>
      </c>
      <c r="G134" s="246"/>
      <c r="H134" s="249">
        <v>27.030000000000001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5" t="s">
        <v>168</v>
      </c>
      <c r="AU134" s="255" t="s">
        <v>90</v>
      </c>
      <c r="AV134" s="14" t="s">
        <v>166</v>
      </c>
      <c r="AW134" s="14" t="s">
        <v>34</v>
      </c>
      <c r="AX134" s="14" t="s">
        <v>87</v>
      </c>
      <c r="AY134" s="255" t="s">
        <v>160</v>
      </c>
    </row>
    <row r="135" s="2" customFormat="1" ht="37.8" customHeight="1">
      <c r="A135" s="38"/>
      <c r="B135" s="39"/>
      <c r="C135" s="219" t="s">
        <v>180</v>
      </c>
      <c r="D135" s="219" t="s">
        <v>162</v>
      </c>
      <c r="E135" s="220" t="s">
        <v>200</v>
      </c>
      <c r="F135" s="221" t="s">
        <v>201</v>
      </c>
      <c r="G135" s="222" t="s">
        <v>165</v>
      </c>
      <c r="H135" s="223">
        <v>324.36000000000001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44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166</v>
      </c>
      <c r="AT135" s="231" t="s">
        <v>162</v>
      </c>
      <c r="AU135" s="231" t="s">
        <v>90</v>
      </c>
      <c r="AY135" s="17" t="s">
        <v>160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87</v>
      </c>
      <c r="BK135" s="232">
        <f>ROUND(I135*H135,2)</f>
        <v>0</v>
      </c>
      <c r="BL135" s="17" t="s">
        <v>166</v>
      </c>
      <c r="BM135" s="231" t="s">
        <v>1607</v>
      </c>
    </row>
    <row r="136" s="13" customFormat="1">
      <c r="A136" s="13"/>
      <c r="B136" s="233"/>
      <c r="C136" s="234"/>
      <c r="D136" s="235" t="s">
        <v>168</v>
      </c>
      <c r="E136" s="236" t="s">
        <v>1</v>
      </c>
      <c r="F136" s="237" t="s">
        <v>1608</v>
      </c>
      <c r="G136" s="234"/>
      <c r="H136" s="238">
        <v>324.36000000000001</v>
      </c>
      <c r="I136" s="239"/>
      <c r="J136" s="234"/>
      <c r="K136" s="234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168</v>
      </c>
      <c r="AU136" s="244" t="s">
        <v>90</v>
      </c>
      <c r="AV136" s="13" t="s">
        <v>90</v>
      </c>
      <c r="AW136" s="13" t="s">
        <v>34</v>
      </c>
      <c r="AX136" s="13" t="s">
        <v>79</v>
      </c>
      <c r="AY136" s="244" t="s">
        <v>160</v>
      </c>
    </row>
    <row r="137" s="14" customFormat="1">
      <c r="A137" s="14"/>
      <c r="B137" s="245"/>
      <c r="C137" s="246"/>
      <c r="D137" s="235" t="s">
        <v>168</v>
      </c>
      <c r="E137" s="247" t="s">
        <v>1</v>
      </c>
      <c r="F137" s="248" t="s">
        <v>175</v>
      </c>
      <c r="G137" s="246"/>
      <c r="H137" s="249">
        <v>324.36000000000001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5" t="s">
        <v>168</v>
      </c>
      <c r="AU137" s="255" t="s">
        <v>90</v>
      </c>
      <c r="AV137" s="14" t="s">
        <v>166</v>
      </c>
      <c r="AW137" s="14" t="s">
        <v>34</v>
      </c>
      <c r="AX137" s="14" t="s">
        <v>87</v>
      </c>
      <c r="AY137" s="255" t="s">
        <v>160</v>
      </c>
    </row>
    <row r="138" s="2" customFormat="1" ht="33" customHeight="1">
      <c r="A138" s="38"/>
      <c r="B138" s="39"/>
      <c r="C138" s="219" t="s">
        <v>166</v>
      </c>
      <c r="D138" s="219" t="s">
        <v>162</v>
      </c>
      <c r="E138" s="220" t="s">
        <v>520</v>
      </c>
      <c r="F138" s="221" t="s">
        <v>521</v>
      </c>
      <c r="G138" s="222" t="s">
        <v>214</v>
      </c>
      <c r="H138" s="223">
        <v>56.762999999999998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44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166</v>
      </c>
      <c r="AT138" s="231" t="s">
        <v>162</v>
      </c>
      <c r="AU138" s="231" t="s">
        <v>90</v>
      </c>
      <c r="AY138" s="17" t="s">
        <v>160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87</v>
      </c>
      <c r="BK138" s="232">
        <f>ROUND(I138*H138,2)</f>
        <v>0</v>
      </c>
      <c r="BL138" s="17" t="s">
        <v>166</v>
      </c>
      <c r="BM138" s="231" t="s">
        <v>1609</v>
      </c>
    </row>
    <row r="139" s="13" customFormat="1">
      <c r="A139" s="13"/>
      <c r="B139" s="233"/>
      <c r="C139" s="234"/>
      <c r="D139" s="235" t="s">
        <v>168</v>
      </c>
      <c r="E139" s="236" t="s">
        <v>1</v>
      </c>
      <c r="F139" s="237" t="s">
        <v>1610</v>
      </c>
      <c r="G139" s="234"/>
      <c r="H139" s="238">
        <v>56.762999999999998</v>
      </c>
      <c r="I139" s="239"/>
      <c r="J139" s="234"/>
      <c r="K139" s="234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168</v>
      </c>
      <c r="AU139" s="244" t="s">
        <v>90</v>
      </c>
      <c r="AV139" s="13" t="s">
        <v>90</v>
      </c>
      <c r="AW139" s="13" t="s">
        <v>34</v>
      </c>
      <c r="AX139" s="13" t="s">
        <v>79</v>
      </c>
      <c r="AY139" s="244" t="s">
        <v>160</v>
      </c>
    </row>
    <row r="140" s="14" customFormat="1">
      <c r="A140" s="14"/>
      <c r="B140" s="245"/>
      <c r="C140" s="246"/>
      <c r="D140" s="235" t="s">
        <v>168</v>
      </c>
      <c r="E140" s="247" t="s">
        <v>1</v>
      </c>
      <c r="F140" s="248" t="s">
        <v>175</v>
      </c>
      <c r="G140" s="246"/>
      <c r="H140" s="249">
        <v>56.762999999999998</v>
      </c>
      <c r="I140" s="250"/>
      <c r="J140" s="246"/>
      <c r="K140" s="246"/>
      <c r="L140" s="251"/>
      <c r="M140" s="252"/>
      <c r="N140" s="253"/>
      <c r="O140" s="253"/>
      <c r="P140" s="253"/>
      <c r="Q140" s="253"/>
      <c r="R140" s="253"/>
      <c r="S140" s="253"/>
      <c r="T140" s="25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5" t="s">
        <v>168</v>
      </c>
      <c r="AU140" s="255" t="s">
        <v>90</v>
      </c>
      <c r="AV140" s="14" t="s">
        <v>166</v>
      </c>
      <c r="AW140" s="14" t="s">
        <v>34</v>
      </c>
      <c r="AX140" s="14" t="s">
        <v>87</v>
      </c>
      <c r="AY140" s="255" t="s">
        <v>160</v>
      </c>
    </row>
    <row r="141" s="2" customFormat="1" ht="24.15" customHeight="1">
      <c r="A141" s="38"/>
      <c r="B141" s="39"/>
      <c r="C141" s="219" t="s">
        <v>189</v>
      </c>
      <c r="D141" s="219" t="s">
        <v>162</v>
      </c>
      <c r="E141" s="220" t="s">
        <v>1328</v>
      </c>
      <c r="F141" s="221" t="s">
        <v>1329</v>
      </c>
      <c r="G141" s="222" t="s">
        <v>165</v>
      </c>
      <c r="H141" s="223">
        <v>30.295000000000002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44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166</v>
      </c>
      <c r="AT141" s="231" t="s">
        <v>162</v>
      </c>
      <c r="AU141" s="231" t="s">
        <v>90</v>
      </c>
      <c r="AY141" s="17" t="s">
        <v>160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87</v>
      </c>
      <c r="BK141" s="232">
        <f>ROUND(I141*H141,2)</f>
        <v>0</v>
      </c>
      <c r="BL141" s="17" t="s">
        <v>166</v>
      </c>
      <c r="BM141" s="231" t="s">
        <v>1611</v>
      </c>
    </row>
    <row r="142" s="13" customFormat="1">
      <c r="A142" s="13"/>
      <c r="B142" s="233"/>
      <c r="C142" s="234"/>
      <c r="D142" s="235" t="s">
        <v>168</v>
      </c>
      <c r="E142" s="236" t="s">
        <v>1</v>
      </c>
      <c r="F142" s="237" t="s">
        <v>1612</v>
      </c>
      <c r="G142" s="234"/>
      <c r="H142" s="238">
        <v>8.0600000000000005</v>
      </c>
      <c r="I142" s="239"/>
      <c r="J142" s="234"/>
      <c r="K142" s="234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168</v>
      </c>
      <c r="AU142" s="244" t="s">
        <v>90</v>
      </c>
      <c r="AV142" s="13" t="s">
        <v>90</v>
      </c>
      <c r="AW142" s="13" t="s">
        <v>34</v>
      </c>
      <c r="AX142" s="13" t="s">
        <v>79</v>
      </c>
      <c r="AY142" s="244" t="s">
        <v>160</v>
      </c>
    </row>
    <row r="143" s="13" customFormat="1">
      <c r="A143" s="13"/>
      <c r="B143" s="233"/>
      <c r="C143" s="234"/>
      <c r="D143" s="235" t="s">
        <v>168</v>
      </c>
      <c r="E143" s="236" t="s">
        <v>1</v>
      </c>
      <c r="F143" s="237" t="s">
        <v>1613</v>
      </c>
      <c r="G143" s="234"/>
      <c r="H143" s="238">
        <v>8.4000000000000004</v>
      </c>
      <c r="I143" s="239"/>
      <c r="J143" s="234"/>
      <c r="K143" s="234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168</v>
      </c>
      <c r="AU143" s="244" t="s">
        <v>90</v>
      </c>
      <c r="AV143" s="13" t="s">
        <v>90</v>
      </c>
      <c r="AW143" s="13" t="s">
        <v>34</v>
      </c>
      <c r="AX143" s="13" t="s">
        <v>79</v>
      </c>
      <c r="AY143" s="244" t="s">
        <v>160</v>
      </c>
    </row>
    <row r="144" s="13" customFormat="1">
      <c r="A144" s="13"/>
      <c r="B144" s="233"/>
      <c r="C144" s="234"/>
      <c r="D144" s="235" t="s">
        <v>168</v>
      </c>
      <c r="E144" s="236" t="s">
        <v>1</v>
      </c>
      <c r="F144" s="237" t="s">
        <v>1614</v>
      </c>
      <c r="G144" s="234"/>
      <c r="H144" s="238">
        <v>5.1150000000000002</v>
      </c>
      <c r="I144" s="239"/>
      <c r="J144" s="234"/>
      <c r="K144" s="234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168</v>
      </c>
      <c r="AU144" s="244" t="s">
        <v>90</v>
      </c>
      <c r="AV144" s="13" t="s">
        <v>90</v>
      </c>
      <c r="AW144" s="13" t="s">
        <v>34</v>
      </c>
      <c r="AX144" s="13" t="s">
        <v>79</v>
      </c>
      <c r="AY144" s="244" t="s">
        <v>160</v>
      </c>
    </row>
    <row r="145" s="13" customFormat="1">
      <c r="A145" s="13"/>
      <c r="B145" s="233"/>
      <c r="C145" s="234"/>
      <c r="D145" s="235" t="s">
        <v>168</v>
      </c>
      <c r="E145" s="236" t="s">
        <v>1</v>
      </c>
      <c r="F145" s="237" t="s">
        <v>1615</v>
      </c>
      <c r="G145" s="234"/>
      <c r="H145" s="238">
        <v>8.7200000000000006</v>
      </c>
      <c r="I145" s="239"/>
      <c r="J145" s="234"/>
      <c r="K145" s="234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168</v>
      </c>
      <c r="AU145" s="244" t="s">
        <v>90</v>
      </c>
      <c r="AV145" s="13" t="s">
        <v>90</v>
      </c>
      <c r="AW145" s="13" t="s">
        <v>34</v>
      </c>
      <c r="AX145" s="13" t="s">
        <v>79</v>
      </c>
      <c r="AY145" s="244" t="s">
        <v>160</v>
      </c>
    </row>
    <row r="146" s="14" customFormat="1">
      <c r="A146" s="14"/>
      <c r="B146" s="245"/>
      <c r="C146" s="246"/>
      <c r="D146" s="235" t="s">
        <v>168</v>
      </c>
      <c r="E146" s="247" t="s">
        <v>1</v>
      </c>
      <c r="F146" s="248" t="s">
        <v>175</v>
      </c>
      <c r="G146" s="246"/>
      <c r="H146" s="249">
        <v>30.295000000000002</v>
      </c>
      <c r="I146" s="250"/>
      <c r="J146" s="246"/>
      <c r="K146" s="246"/>
      <c r="L146" s="251"/>
      <c r="M146" s="252"/>
      <c r="N146" s="253"/>
      <c r="O146" s="253"/>
      <c r="P146" s="253"/>
      <c r="Q146" s="253"/>
      <c r="R146" s="253"/>
      <c r="S146" s="253"/>
      <c r="T146" s="25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5" t="s">
        <v>168</v>
      </c>
      <c r="AU146" s="255" t="s">
        <v>90</v>
      </c>
      <c r="AV146" s="14" t="s">
        <v>166</v>
      </c>
      <c r="AW146" s="14" t="s">
        <v>34</v>
      </c>
      <c r="AX146" s="14" t="s">
        <v>87</v>
      </c>
      <c r="AY146" s="255" t="s">
        <v>160</v>
      </c>
    </row>
    <row r="147" s="2" customFormat="1" ht="16.5" customHeight="1">
      <c r="A147" s="38"/>
      <c r="B147" s="39"/>
      <c r="C147" s="256" t="s">
        <v>194</v>
      </c>
      <c r="D147" s="256" t="s">
        <v>211</v>
      </c>
      <c r="E147" s="257" t="s">
        <v>785</v>
      </c>
      <c r="F147" s="258" t="s">
        <v>1616</v>
      </c>
      <c r="G147" s="259" t="s">
        <v>214</v>
      </c>
      <c r="H147" s="260">
        <v>57.561</v>
      </c>
      <c r="I147" s="261"/>
      <c r="J147" s="262">
        <f>ROUND(I147*H147,2)</f>
        <v>0</v>
      </c>
      <c r="K147" s="263"/>
      <c r="L147" s="264"/>
      <c r="M147" s="265" t="s">
        <v>1</v>
      </c>
      <c r="N147" s="266" t="s">
        <v>44</v>
      </c>
      <c r="O147" s="91"/>
      <c r="P147" s="229">
        <f>O147*H147</f>
        <v>0</v>
      </c>
      <c r="Q147" s="229">
        <v>1</v>
      </c>
      <c r="R147" s="229">
        <f>Q147*H147</f>
        <v>57.561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204</v>
      </c>
      <c r="AT147" s="231" t="s">
        <v>211</v>
      </c>
      <c r="AU147" s="231" t="s">
        <v>90</v>
      </c>
      <c r="AY147" s="17" t="s">
        <v>160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87</v>
      </c>
      <c r="BK147" s="232">
        <f>ROUND(I147*H147,2)</f>
        <v>0</v>
      </c>
      <c r="BL147" s="17" t="s">
        <v>166</v>
      </c>
      <c r="BM147" s="231" t="s">
        <v>1617</v>
      </c>
    </row>
    <row r="148" s="13" customFormat="1">
      <c r="A148" s="13"/>
      <c r="B148" s="233"/>
      <c r="C148" s="234"/>
      <c r="D148" s="235" t="s">
        <v>168</v>
      </c>
      <c r="E148" s="236" t="s">
        <v>1</v>
      </c>
      <c r="F148" s="237" t="s">
        <v>1618</v>
      </c>
      <c r="G148" s="234"/>
      <c r="H148" s="238">
        <v>57.561</v>
      </c>
      <c r="I148" s="239"/>
      <c r="J148" s="234"/>
      <c r="K148" s="234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168</v>
      </c>
      <c r="AU148" s="244" t="s">
        <v>90</v>
      </c>
      <c r="AV148" s="13" t="s">
        <v>90</v>
      </c>
      <c r="AW148" s="13" t="s">
        <v>34</v>
      </c>
      <c r="AX148" s="13" t="s">
        <v>79</v>
      </c>
      <c r="AY148" s="244" t="s">
        <v>160</v>
      </c>
    </row>
    <row r="149" s="14" customFormat="1">
      <c r="A149" s="14"/>
      <c r="B149" s="245"/>
      <c r="C149" s="246"/>
      <c r="D149" s="235" t="s">
        <v>168</v>
      </c>
      <c r="E149" s="247" t="s">
        <v>1</v>
      </c>
      <c r="F149" s="248" t="s">
        <v>175</v>
      </c>
      <c r="G149" s="246"/>
      <c r="H149" s="249">
        <v>57.561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5" t="s">
        <v>168</v>
      </c>
      <c r="AU149" s="255" t="s">
        <v>90</v>
      </c>
      <c r="AV149" s="14" t="s">
        <v>166</v>
      </c>
      <c r="AW149" s="14" t="s">
        <v>34</v>
      </c>
      <c r="AX149" s="14" t="s">
        <v>87</v>
      </c>
      <c r="AY149" s="255" t="s">
        <v>160</v>
      </c>
    </row>
    <row r="150" s="12" customFormat="1" ht="22.8" customHeight="1">
      <c r="A150" s="12"/>
      <c r="B150" s="203"/>
      <c r="C150" s="204"/>
      <c r="D150" s="205" t="s">
        <v>78</v>
      </c>
      <c r="E150" s="217" t="s">
        <v>90</v>
      </c>
      <c r="F150" s="217" t="s">
        <v>238</v>
      </c>
      <c r="G150" s="204"/>
      <c r="H150" s="204"/>
      <c r="I150" s="207"/>
      <c r="J150" s="218">
        <f>BK150</f>
        <v>0</v>
      </c>
      <c r="K150" s="204"/>
      <c r="L150" s="209"/>
      <c r="M150" s="210"/>
      <c r="N150" s="211"/>
      <c r="O150" s="211"/>
      <c r="P150" s="212">
        <f>SUM(P151:P171)</f>
        <v>0</v>
      </c>
      <c r="Q150" s="211"/>
      <c r="R150" s="212">
        <f>SUM(R151:R171)</f>
        <v>73.447273057519993</v>
      </c>
      <c r="S150" s="211"/>
      <c r="T150" s="213">
        <f>SUM(T151:T171)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4" t="s">
        <v>87</v>
      </c>
      <c r="AT150" s="215" t="s">
        <v>78</v>
      </c>
      <c r="AU150" s="215" t="s">
        <v>87</v>
      </c>
      <c r="AY150" s="214" t="s">
        <v>160</v>
      </c>
      <c r="BK150" s="216">
        <f>SUM(BK151:BK171)</f>
        <v>0</v>
      </c>
    </row>
    <row r="151" s="2" customFormat="1" ht="24.15" customHeight="1">
      <c r="A151" s="38"/>
      <c r="B151" s="39"/>
      <c r="C151" s="219" t="s">
        <v>199</v>
      </c>
      <c r="D151" s="219" t="s">
        <v>162</v>
      </c>
      <c r="E151" s="220" t="s">
        <v>240</v>
      </c>
      <c r="F151" s="221" t="s">
        <v>241</v>
      </c>
      <c r="G151" s="222" t="s">
        <v>220</v>
      </c>
      <c r="H151" s="223">
        <v>22.5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44</v>
      </c>
      <c r="O151" s="91"/>
      <c r="P151" s="229">
        <f>O151*H151</f>
        <v>0</v>
      </c>
      <c r="Q151" s="229">
        <v>0.00016694</v>
      </c>
      <c r="R151" s="229">
        <f>Q151*H151</f>
        <v>0.0037561499999999998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166</v>
      </c>
      <c r="AT151" s="231" t="s">
        <v>162</v>
      </c>
      <c r="AU151" s="231" t="s">
        <v>90</v>
      </c>
      <c r="AY151" s="17" t="s">
        <v>160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87</v>
      </c>
      <c r="BK151" s="232">
        <f>ROUND(I151*H151,2)</f>
        <v>0</v>
      </c>
      <c r="BL151" s="17" t="s">
        <v>166</v>
      </c>
      <c r="BM151" s="231" t="s">
        <v>1619</v>
      </c>
    </row>
    <row r="152" s="13" customFormat="1">
      <c r="A152" s="13"/>
      <c r="B152" s="233"/>
      <c r="C152" s="234"/>
      <c r="D152" s="235" t="s">
        <v>168</v>
      </c>
      <c r="E152" s="236" t="s">
        <v>1</v>
      </c>
      <c r="F152" s="237" t="s">
        <v>1620</v>
      </c>
      <c r="G152" s="234"/>
      <c r="H152" s="238">
        <v>22.5</v>
      </c>
      <c r="I152" s="239"/>
      <c r="J152" s="234"/>
      <c r="K152" s="234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168</v>
      </c>
      <c r="AU152" s="244" t="s">
        <v>90</v>
      </c>
      <c r="AV152" s="13" t="s">
        <v>90</v>
      </c>
      <c r="AW152" s="13" t="s">
        <v>34</v>
      </c>
      <c r="AX152" s="13" t="s">
        <v>79</v>
      </c>
      <c r="AY152" s="244" t="s">
        <v>160</v>
      </c>
    </row>
    <row r="153" s="14" customFormat="1">
      <c r="A153" s="14"/>
      <c r="B153" s="245"/>
      <c r="C153" s="246"/>
      <c r="D153" s="235" t="s">
        <v>168</v>
      </c>
      <c r="E153" s="247" t="s">
        <v>1</v>
      </c>
      <c r="F153" s="248" t="s">
        <v>175</v>
      </c>
      <c r="G153" s="246"/>
      <c r="H153" s="249">
        <v>22.5</v>
      </c>
      <c r="I153" s="250"/>
      <c r="J153" s="246"/>
      <c r="K153" s="246"/>
      <c r="L153" s="251"/>
      <c r="M153" s="252"/>
      <c r="N153" s="253"/>
      <c r="O153" s="253"/>
      <c r="P153" s="253"/>
      <c r="Q153" s="253"/>
      <c r="R153" s="253"/>
      <c r="S153" s="253"/>
      <c r="T153" s="25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5" t="s">
        <v>168</v>
      </c>
      <c r="AU153" s="255" t="s">
        <v>90</v>
      </c>
      <c r="AV153" s="14" t="s">
        <v>166</v>
      </c>
      <c r="AW153" s="14" t="s">
        <v>34</v>
      </c>
      <c r="AX153" s="14" t="s">
        <v>87</v>
      </c>
      <c r="AY153" s="255" t="s">
        <v>160</v>
      </c>
    </row>
    <row r="154" s="2" customFormat="1" ht="24.15" customHeight="1">
      <c r="A154" s="38"/>
      <c r="B154" s="39"/>
      <c r="C154" s="256" t="s">
        <v>204</v>
      </c>
      <c r="D154" s="256" t="s">
        <v>211</v>
      </c>
      <c r="E154" s="257" t="s">
        <v>1621</v>
      </c>
      <c r="F154" s="258" t="s">
        <v>1622</v>
      </c>
      <c r="G154" s="259" t="s">
        <v>220</v>
      </c>
      <c r="H154" s="260">
        <v>22.5</v>
      </c>
      <c r="I154" s="261"/>
      <c r="J154" s="262">
        <f>ROUND(I154*H154,2)</f>
        <v>0</v>
      </c>
      <c r="K154" s="263"/>
      <c r="L154" s="264"/>
      <c r="M154" s="265" t="s">
        <v>1</v>
      </c>
      <c r="N154" s="266" t="s">
        <v>44</v>
      </c>
      <c r="O154" s="91"/>
      <c r="P154" s="229">
        <f>O154*H154</f>
        <v>0</v>
      </c>
      <c r="Q154" s="229">
        <v>0.00010000000000000001</v>
      </c>
      <c r="R154" s="229">
        <f>Q154*H154</f>
        <v>0.0022500000000000003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204</v>
      </c>
      <c r="AT154" s="231" t="s">
        <v>211</v>
      </c>
      <c r="AU154" s="231" t="s">
        <v>90</v>
      </c>
      <c r="AY154" s="17" t="s">
        <v>160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87</v>
      </c>
      <c r="BK154" s="232">
        <f>ROUND(I154*H154,2)</f>
        <v>0</v>
      </c>
      <c r="BL154" s="17" t="s">
        <v>166</v>
      </c>
      <c r="BM154" s="231" t="s">
        <v>1623</v>
      </c>
    </row>
    <row r="155" s="2" customFormat="1" ht="37.8" customHeight="1">
      <c r="A155" s="38"/>
      <c r="B155" s="39"/>
      <c r="C155" s="219" t="s">
        <v>210</v>
      </c>
      <c r="D155" s="219" t="s">
        <v>162</v>
      </c>
      <c r="E155" s="220" t="s">
        <v>248</v>
      </c>
      <c r="F155" s="221" t="s">
        <v>249</v>
      </c>
      <c r="G155" s="222" t="s">
        <v>250</v>
      </c>
      <c r="H155" s="223">
        <v>15</v>
      </c>
      <c r="I155" s="224"/>
      <c r="J155" s="225">
        <f>ROUND(I155*H155,2)</f>
        <v>0</v>
      </c>
      <c r="K155" s="226"/>
      <c r="L155" s="44"/>
      <c r="M155" s="227" t="s">
        <v>1</v>
      </c>
      <c r="N155" s="228" t="s">
        <v>44</v>
      </c>
      <c r="O155" s="91"/>
      <c r="P155" s="229">
        <f>O155*H155</f>
        <v>0</v>
      </c>
      <c r="Q155" s="229">
        <v>0.2046936</v>
      </c>
      <c r="R155" s="229">
        <f>Q155*H155</f>
        <v>3.0704039999999999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166</v>
      </c>
      <c r="AT155" s="231" t="s">
        <v>162</v>
      </c>
      <c r="AU155" s="231" t="s">
        <v>90</v>
      </c>
      <c r="AY155" s="17" t="s">
        <v>160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87</v>
      </c>
      <c r="BK155" s="232">
        <f>ROUND(I155*H155,2)</f>
        <v>0</v>
      </c>
      <c r="BL155" s="17" t="s">
        <v>166</v>
      </c>
      <c r="BM155" s="231" t="s">
        <v>1624</v>
      </c>
    </row>
    <row r="156" s="2" customFormat="1" ht="16.5" customHeight="1">
      <c r="A156" s="38"/>
      <c r="B156" s="39"/>
      <c r="C156" s="219" t="s">
        <v>217</v>
      </c>
      <c r="D156" s="219" t="s">
        <v>162</v>
      </c>
      <c r="E156" s="220" t="s">
        <v>1625</v>
      </c>
      <c r="F156" s="221" t="s">
        <v>1626</v>
      </c>
      <c r="G156" s="222" t="s">
        <v>165</v>
      </c>
      <c r="H156" s="223">
        <v>15.699999999999999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44</v>
      </c>
      <c r="O156" s="91"/>
      <c r="P156" s="229">
        <f>O156*H156</f>
        <v>0</v>
      </c>
      <c r="Q156" s="229">
        <v>2.550538</v>
      </c>
      <c r="R156" s="229">
        <f>Q156*H156</f>
        <v>40.043446599999996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166</v>
      </c>
      <c r="AT156" s="231" t="s">
        <v>162</v>
      </c>
      <c r="AU156" s="231" t="s">
        <v>90</v>
      </c>
      <c r="AY156" s="17" t="s">
        <v>160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87</v>
      </c>
      <c r="BK156" s="232">
        <f>ROUND(I156*H156,2)</f>
        <v>0</v>
      </c>
      <c r="BL156" s="17" t="s">
        <v>166</v>
      </c>
      <c r="BM156" s="231" t="s">
        <v>1627</v>
      </c>
    </row>
    <row r="157" s="13" customFormat="1">
      <c r="A157" s="13"/>
      <c r="B157" s="233"/>
      <c r="C157" s="234"/>
      <c r="D157" s="235" t="s">
        <v>168</v>
      </c>
      <c r="E157" s="236" t="s">
        <v>1</v>
      </c>
      <c r="F157" s="237" t="s">
        <v>1628</v>
      </c>
      <c r="G157" s="234"/>
      <c r="H157" s="238">
        <v>8</v>
      </c>
      <c r="I157" s="239"/>
      <c r="J157" s="234"/>
      <c r="K157" s="234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168</v>
      </c>
      <c r="AU157" s="244" t="s">
        <v>90</v>
      </c>
      <c r="AV157" s="13" t="s">
        <v>90</v>
      </c>
      <c r="AW157" s="13" t="s">
        <v>34</v>
      </c>
      <c r="AX157" s="13" t="s">
        <v>79</v>
      </c>
      <c r="AY157" s="244" t="s">
        <v>160</v>
      </c>
    </row>
    <row r="158" s="13" customFormat="1">
      <c r="A158" s="13"/>
      <c r="B158" s="233"/>
      <c r="C158" s="234"/>
      <c r="D158" s="235" t="s">
        <v>168</v>
      </c>
      <c r="E158" s="236" t="s">
        <v>1</v>
      </c>
      <c r="F158" s="237" t="s">
        <v>1629</v>
      </c>
      <c r="G158" s="234"/>
      <c r="H158" s="238">
        <v>7.7000000000000002</v>
      </c>
      <c r="I158" s="239"/>
      <c r="J158" s="234"/>
      <c r="K158" s="234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168</v>
      </c>
      <c r="AU158" s="244" t="s">
        <v>90</v>
      </c>
      <c r="AV158" s="13" t="s">
        <v>90</v>
      </c>
      <c r="AW158" s="13" t="s">
        <v>34</v>
      </c>
      <c r="AX158" s="13" t="s">
        <v>79</v>
      </c>
      <c r="AY158" s="244" t="s">
        <v>160</v>
      </c>
    </row>
    <row r="159" s="14" customFormat="1">
      <c r="A159" s="14"/>
      <c r="B159" s="245"/>
      <c r="C159" s="246"/>
      <c r="D159" s="235" t="s">
        <v>168</v>
      </c>
      <c r="E159" s="247" t="s">
        <v>1</v>
      </c>
      <c r="F159" s="248" t="s">
        <v>175</v>
      </c>
      <c r="G159" s="246"/>
      <c r="H159" s="249">
        <v>15.699999999999999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5" t="s">
        <v>168</v>
      </c>
      <c r="AU159" s="255" t="s">
        <v>90</v>
      </c>
      <c r="AV159" s="14" t="s">
        <v>166</v>
      </c>
      <c r="AW159" s="14" t="s">
        <v>34</v>
      </c>
      <c r="AX159" s="14" t="s">
        <v>87</v>
      </c>
      <c r="AY159" s="255" t="s">
        <v>160</v>
      </c>
    </row>
    <row r="160" s="2" customFormat="1" ht="24.15" customHeight="1">
      <c r="A160" s="38"/>
      <c r="B160" s="39"/>
      <c r="C160" s="219" t="s">
        <v>223</v>
      </c>
      <c r="D160" s="219" t="s">
        <v>162</v>
      </c>
      <c r="E160" s="220" t="s">
        <v>1630</v>
      </c>
      <c r="F160" s="221" t="s">
        <v>1631</v>
      </c>
      <c r="G160" s="222" t="s">
        <v>214</v>
      </c>
      <c r="H160" s="223">
        <v>0.71299999999999997</v>
      </c>
      <c r="I160" s="224"/>
      <c r="J160" s="225">
        <f>ROUND(I160*H160,2)</f>
        <v>0</v>
      </c>
      <c r="K160" s="226"/>
      <c r="L160" s="44"/>
      <c r="M160" s="227" t="s">
        <v>1</v>
      </c>
      <c r="N160" s="228" t="s">
        <v>44</v>
      </c>
      <c r="O160" s="91"/>
      <c r="P160" s="229">
        <f>O160*H160</f>
        <v>0</v>
      </c>
      <c r="Q160" s="229">
        <v>1.0597380000000001</v>
      </c>
      <c r="R160" s="229">
        <f>Q160*H160</f>
        <v>0.75559319400000002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166</v>
      </c>
      <c r="AT160" s="231" t="s">
        <v>162</v>
      </c>
      <c r="AU160" s="231" t="s">
        <v>90</v>
      </c>
      <c r="AY160" s="17" t="s">
        <v>160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87</v>
      </c>
      <c r="BK160" s="232">
        <f>ROUND(I160*H160,2)</f>
        <v>0</v>
      </c>
      <c r="BL160" s="17" t="s">
        <v>166</v>
      </c>
      <c r="BM160" s="231" t="s">
        <v>1632</v>
      </c>
    </row>
    <row r="161" s="13" customFormat="1">
      <c r="A161" s="13"/>
      <c r="B161" s="233"/>
      <c r="C161" s="234"/>
      <c r="D161" s="235" t="s">
        <v>168</v>
      </c>
      <c r="E161" s="236" t="s">
        <v>1</v>
      </c>
      <c r="F161" s="237" t="s">
        <v>1633</v>
      </c>
      <c r="G161" s="234"/>
      <c r="H161" s="238">
        <v>0.36299999999999999</v>
      </c>
      <c r="I161" s="239"/>
      <c r="J161" s="234"/>
      <c r="K161" s="234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168</v>
      </c>
      <c r="AU161" s="244" t="s">
        <v>90</v>
      </c>
      <c r="AV161" s="13" t="s">
        <v>90</v>
      </c>
      <c r="AW161" s="13" t="s">
        <v>34</v>
      </c>
      <c r="AX161" s="13" t="s">
        <v>79</v>
      </c>
      <c r="AY161" s="244" t="s">
        <v>160</v>
      </c>
    </row>
    <row r="162" s="13" customFormat="1">
      <c r="A162" s="13"/>
      <c r="B162" s="233"/>
      <c r="C162" s="234"/>
      <c r="D162" s="235" t="s">
        <v>168</v>
      </c>
      <c r="E162" s="236" t="s">
        <v>1</v>
      </c>
      <c r="F162" s="237" t="s">
        <v>1634</v>
      </c>
      <c r="G162" s="234"/>
      <c r="H162" s="238">
        <v>0.34999999999999998</v>
      </c>
      <c r="I162" s="239"/>
      <c r="J162" s="234"/>
      <c r="K162" s="234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168</v>
      </c>
      <c r="AU162" s="244" t="s">
        <v>90</v>
      </c>
      <c r="AV162" s="13" t="s">
        <v>90</v>
      </c>
      <c r="AW162" s="13" t="s">
        <v>34</v>
      </c>
      <c r="AX162" s="13" t="s">
        <v>79</v>
      </c>
      <c r="AY162" s="244" t="s">
        <v>160</v>
      </c>
    </row>
    <row r="163" s="14" customFormat="1">
      <c r="A163" s="14"/>
      <c r="B163" s="245"/>
      <c r="C163" s="246"/>
      <c r="D163" s="235" t="s">
        <v>168</v>
      </c>
      <c r="E163" s="247" t="s">
        <v>1</v>
      </c>
      <c r="F163" s="248" t="s">
        <v>175</v>
      </c>
      <c r="G163" s="246"/>
      <c r="H163" s="249">
        <v>0.71299999999999997</v>
      </c>
      <c r="I163" s="250"/>
      <c r="J163" s="246"/>
      <c r="K163" s="246"/>
      <c r="L163" s="251"/>
      <c r="M163" s="252"/>
      <c r="N163" s="253"/>
      <c r="O163" s="253"/>
      <c r="P163" s="253"/>
      <c r="Q163" s="253"/>
      <c r="R163" s="253"/>
      <c r="S163" s="253"/>
      <c r="T163" s="25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5" t="s">
        <v>168</v>
      </c>
      <c r="AU163" s="255" t="s">
        <v>90</v>
      </c>
      <c r="AV163" s="14" t="s">
        <v>166</v>
      </c>
      <c r="AW163" s="14" t="s">
        <v>34</v>
      </c>
      <c r="AX163" s="14" t="s">
        <v>87</v>
      </c>
      <c r="AY163" s="255" t="s">
        <v>160</v>
      </c>
    </row>
    <row r="164" s="2" customFormat="1" ht="33" customHeight="1">
      <c r="A164" s="38"/>
      <c r="B164" s="39"/>
      <c r="C164" s="219" t="s">
        <v>227</v>
      </c>
      <c r="D164" s="219" t="s">
        <v>162</v>
      </c>
      <c r="E164" s="220" t="s">
        <v>1635</v>
      </c>
      <c r="F164" s="221" t="s">
        <v>1636</v>
      </c>
      <c r="G164" s="222" t="s">
        <v>220</v>
      </c>
      <c r="H164" s="223">
        <v>68</v>
      </c>
      <c r="I164" s="224"/>
      <c r="J164" s="225">
        <f>ROUND(I164*H164,2)</f>
        <v>0</v>
      </c>
      <c r="K164" s="226"/>
      <c r="L164" s="44"/>
      <c r="M164" s="227" t="s">
        <v>1</v>
      </c>
      <c r="N164" s="228" t="s">
        <v>44</v>
      </c>
      <c r="O164" s="91"/>
      <c r="P164" s="229">
        <f>O164*H164</f>
        <v>0</v>
      </c>
      <c r="Q164" s="229">
        <v>0.4283208</v>
      </c>
      <c r="R164" s="229">
        <f>Q164*H164</f>
        <v>29.125814399999999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166</v>
      </c>
      <c r="AT164" s="231" t="s">
        <v>162</v>
      </c>
      <c r="AU164" s="231" t="s">
        <v>90</v>
      </c>
      <c r="AY164" s="17" t="s">
        <v>160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87</v>
      </c>
      <c r="BK164" s="232">
        <f>ROUND(I164*H164,2)</f>
        <v>0</v>
      </c>
      <c r="BL164" s="17" t="s">
        <v>166</v>
      </c>
      <c r="BM164" s="231" t="s">
        <v>1637</v>
      </c>
    </row>
    <row r="165" s="13" customFormat="1">
      <c r="A165" s="13"/>
      <c r="B165" s="233"/>
      <c r="C165" s="234"/>
      <c r="D165" s="235" t="s">
        <v>168</v>
      </c>
      <c r="E165" s="236" t="s">
        <v>1</v>
      </c>
      <c r="F165" s="237" t="s">
        <v>1638</v>
      </c>
      <c r="G165" s="234"/>
      <c r="H165" s="238">
        <v>32</v>
      </c>
      <c r="I165" s="239"/>
      <c r="J165" s="234"/>
      <c r="K165" s="234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168</v>
      </c>
      <c r="AU165" s="244" t="s">
        <v>90</v>
      </c>
      <c r="AV165" s="13" t="s">
        <v>90</v>
      </c>
      <c r="AW165" s="13" t="s">
        <v>34</v>
      </c>
      <c r="AX165" s="13" t="s">
        <v>79</v>
      </c>
      <c r="AY165" s="244" t="s">
        <v>160</v>
      </c>
    </row>
    <row r="166" s="13" customFormat="1">
      <c r="A166" s="13"/>
      <c r="B166" s="233"/>
      <c r="C166" s="234"/>
      <c r="D166" s="235" t="s">
        <v>168</v>
      </c>
      <c r="E166" s="236" t="s">
        <v>1</v>
      </c>
      <c r="F166" s="237" t="s">
        <v>1639</v>
      </c>
      <c r="G166" s="234"/>
      <c r="H166" s="238">
        <v>36</v>
      </c>
      <c r="I166" s="239"/>
      <c r="J166" s="234"/>
      <c r="K166" s="234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168</v>
      </c>
      <c r="AU166" s="244" t="s">
        <v>90</v>
      </c>
      <c r="AV166" s="13" t="s">
        <v>90</v>
      </c>
      <c r="AW166" s="13" t="s">
        <v>34</v>
      </c>
      <c r="AX166" s="13" t="s">
        <v>79</v>
      </c>
      <c r="AY166" s="244" t="s">
        <v>160</v>
      </c>
    </row>
    <row r="167" s="14" customFormat="1">
      <c r="A167" s="14"/>
      <c r="B167" s="245"/>
      <c r="C167" s="246"/>
      <c r="D167" s="235" t="s">
        <v>168</v>
      </c>
      <c r="E167" s="247" t="s">
        <v>1</v>
      </c>
      <c r="F167" s="248" t="s">
        <v>175</v>
      </c>
      <c r="G167" s="246"/>
      <c r="H167" s="249">
        <v>68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5" t="s">
        <v>168</v>
      </c>
      <c r="AU167" s="255" t="s">
        <v>90</v>
      </c>
      <c r="AV167" s="14" t="s">
        <v>166</v>
      </c>
      <c r="AW167" s="14" t="s">
        <v>34</v>
      </c>
      <c r="AX167" s="14" t="s">
        <v>87</v>
      </c>
      <c r="AY167" s="255" t="s">
        <v>160</v>
      </c>
    </row>
    <row r="168" s="2" customFormat="1" ht="24.15" customHeight="1">
      <c r="A168" s="38"/>
      <c r="B168" s="39"/>
      <c r="C168" s="219" t="s">
        <v>233</v>
      </c>
      <c r="D168" s="219" t="s">
        <v>162</v>
      </c>
      <c r="E168" s="220" t="s">
        <v>1640</v>
      </c>
      <c r="F168" s="221" t="s">
        <v>1641</v>
      </c>
      <c r="G168" s="222" t="s">
        <v>214</v>
      </c>
      <c r="H168" s="223">
        <v>0.42099999999999999</v>
      </c>
      <c r="I168" s="224"/>
      <c r="J168" s="225">
        <f>ROUND(I168*H168,2)</f>
        <v>0</v>
      </c>
      <c r="K168" s="226"/>
      <c r="L168" s="44"/>
      <c r="M168" s="227" t="s">
        <v>1</v>
      </c>
      <c r="N168" s="228" t="s">
        <v>44</v>
      </c>
      <c r="O168" s="91"/>
      <c r="P168" s="229">
        <f>O168*H168</f>
        <v>0</v>
      </c>
      <c r="Q168" s="229">
        <v>1.05940312</v>
      </c>
      <c r="R168" s="229">
        <f>Q168*H168</f>
        <v>0.44600871351999999</v>
      </c>
      <c r="S168" s="229">
        <v>0</v>
      </c>
      <c r="T168" s="23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1" t="s">
        <v>166</v>
      </c>
      <c r="AT168" s="231" t="s">
        <v>162</v>
      </c>
      <c r="AU168" s="231" t="s">
        <v>90</v>
      </c>
      <c r="AY168" s="17" t="s">
        <v>160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7" t="s">
        <v>87</v>
      </c>
      <c r="BK168" s="232">
        <f>ROUND(I168*H168,2)</f>
        <v>0</v>
      </c>
      <c r="BL168" s="17" t="s">
        <v>166</v>
      </c>
      <c r="BM168" s="231" t="s">
        <v>1642</v>
      </c>
    </row>
    <row r="169" s="13" customFormat="1">
      <c r="A169" s="13"/>
      <c r="B169" s="233"/>
      <c r="C169" s="234"/>
      <c r="D169" s="235" t="s">
        <v>168</v>
      </c>
      <c r="E169" s="236" t="s">
        <v>1</v>
      </c>
      <c r="F169" s="237" t="s">
        <v>1643</v>
      </c>
      <c r="G169" s="234"/>
      <c r="H169" s="238">
        <v>0.19800000000000001</v>
      </c>
      <c r="I169" s="239"/>
      <c r="J169" s="234"/>
      <c r="K169" s="234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168</v>
      </c>
      <c r="AU169" s="244" t="s">
        <v>90</v>
      </c>
      <c r="AV169" s="13" t="s">
        <v>90</v>
      </c>
      <c r="AW169" s="13" t="s">
        <v>34</v>
      </c>
      <c r="AX169" s="13" t="s">
        <v>79</v>
      </c>
      <c r="AY169" s="244" t="s">
        <v>160</v>
      </c>
    </row>
    <row r="170" s="13" customFormat="1">
      <c r="A170" s="13"/>
      <c r="B170" s="233"/>
      <c r="C170" s="234"/>
      <c r="D170" s="235" t="s">
        <v>168</v>
      </c>
      <c r="E170" s="236" t="s">
        <v>1</v>
      </c>
      <c r="F170" s="237" t="s">
        <v>1644</v>
      </c>
      <c r="G170" s="234"/>
      <c r="H170" s="238">
        <v>0.223</v>
      </c>
      <c r="I170" s="239"/>
      <c r="J170" s="234"/>
      <c r="K170" s="234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168</v>
      </c>
      <c r="AU170" s="244" t="s">
        <v>90</v>
      </c>
      <c r="AV170" s="13" t="s">
        <v>90</v>
      </c>
      <c r="AW170" s="13" t="s">
        <v>34</v>
      </c>
      <c r="AX170" s="13" t="s">
        <v>79</v>
      </c>
      <c r="AY170" s="244" t="s">
        <v>160</v>
      </c>
    </row>
    <row r="171" s="14" customFormat="1">
      <c r="A171" s="14"/>
      <c r="B171" s="245"/>
      <c r="C171" s="246"/>
      <c r="D171" s="235" t="s">
        <v>168</v>
      </c>
      <c r="E171" s="247" t="s">
        <v>1</v>
      </c>
      <c r="F171" s="248" t="s">
        <v>175</v>
      </c>
      <c r="G171" s="246"/>
      <c r="H171" s="249">
        <v>0.42100000000000004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5" t="s">
        <v>168</v>
      </c>
      <c r="AU171" s="255" t="s">
        <v>90</v>
      </c>
      <c r="AV171" s="14" t="s">
        <v>166</v>
      </c>
      <c r="AW171" s="14" t="s">
        <v>34</v>
      </c>
      <c r="AX171" s="14" t="s">
        <v>87</v>
      </c>
      <c r="AY171" s="255" t="s">
        <v>160</v>
      </c>
    </row>
    <row r="172" s="12" customFormat="1" ht="22.8" customHeight="1">
      <c r="A172" s="12"/>
      <c r="B172" s="203"/>
      <c r="C172" s="204"/>
      <c r="D172" s="205" t="s">
        <v>78</v>
      </c>
      <c r="E172" s="217" t="s">
        <v>189</v>
      </c>
      <c r="F172" s="217" t="s">
        <v>253</v>
      </c>
      <c r="G172" s="204"/>
      <c r="H172" s="204"/>
      <c r="I172" s="207"/>
      <c r="J172" s="218">
        <f>BK172</f>
        <v>0</v>
      </c>
      <c r="K172" s="204"/>
      <c r="L172" s="209"/>
      <c r="M172" s="210"/>
      <c r="N172" s="211"/>
      <c r="O172" s="211"/>
      <c r="P172" s="212">
        <f>SUM(P173:P179)</f>
        <v>0</v>
      </c>
      <c r="Q172" s="211"/>
      <c r="R172" s="212">
        <f>SUM(R173:R179)</f>
        <v>19.6721</v>
      </c>
      <c r="S172" s="211"/>
      <c r="T172" s="213">
        <f>SUM(T173:T179)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4" t="s">
        <v>87</v>
      </c>
      <c r="AT172" s="215" t="s">
        <v>78</v>
      </c>
      <c r="AU172" s="215" t="s">
        <v>87</v>
      </c>
      <c r="AY172" s="214" t="s">
        <v>160</v>
      </c>
      <c r="BK172" s="216">
        <f>SUM(BK173:BK179)</f>
        <v>0</v>
      </c>
    </row>
    <row r="173" s="2" customFormat="1" ht="33" customHeight="1">
      <c r="A173" s="38"/>
      <c r="B173" s="39"/>
      <c r="C173" s="219" t="s">
        <v>239</v>
      </c>
      <c r="D173" s="219" t="s">
        <v>162</v>
      </c>
      <c r="E173" s="220" t="s">
        <v>347</v>
      </c>
      <c r="F173" s="221" t="s">
        <v>348</v>
      </c>
      <c r="G173" s="222" t="s">
        <v>220</v>
      </c>
      <c r="H173" s="223">
        <v>70</v>
      </c>
      <c r="I173" s="224"/>
      <c r="J173" s="225">
        <f>ROUND(I173*H173,2)</f>
        <v>0</v>
      </c>
      <c r="K173" s="226"/>
      <c r="L173" s="44"/>
      <c r="M173" s="227" t="s">
        <v>1</v>
      </c>
      <c r="N173" s="228" t="s">
        <v>44</v>
      </c>
      <c r="O173" s="91"/>
      <c r="P173" s="229">
        <f>O173*H173</f>
        <v>0</v>
      </c>
      <c r="Q173" s="229">
        <v>0.14610000000000001</v>
      </c>
      <c r="R173" s="229">
        <f>Q173*H173</f>
        <v>10.227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166</v>
      </c>
      <c r="AT173" s="231" t="s">
        <v>162</v>
      </c>
      <c r="AU173" s="231" t="s">
        <v>90</v>
      </c>
      <c r="AY173" s="17" t="s">
        <v>160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87</v>
      </c>
      <c r="BK173" s="232">
        <f>ROUND(I173*H173,2)</f>
        <v>0</v>
      </c>
      <c r="BL173" s="17" t="s">
        <v>166</v>
      </c>
      <c r="BM173" s="231" t="s">
        <v>1645</v>
      </c>
    </row>
    <row r="174" s="13" customFormat="1">
      <c r="A174" s="13"/>
      <c r="B174" s="233"/>
      <c r="C174" s="234"/>
      <c r="D174" s="235" t="s">
        <v>168</v>
      </c>
      <c r="E174" s="236" t="s">
        <v>1</v>
      </c>
      <c r="F174" s="237" t="s">
        <v>1646</v>
      </c>
      <c r="G174" s="234"/>
      <c r="H174" s="238">
        <v>35</v>
      </c>
      <c r="I174" s="239"/>
      <c r="J174" s="234"/>
      <c r="K174" s="234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168</v>
      </c>
      <c r="AU174" s="244" t="s">
        <v>90</v>
      </c>
      <c r="AV174" s="13" t="s">
        <v>90</v>
      </c>
      <c r="AW174" s="13" t="s">
        <v>34</v>
      </c>
      <c r="AX174" s="13" t="s">
        <v>79</v>
      </c>
      <c r="AY174" s="244" t="s">
        <v>160</v>
      </c>
    </row>
    <row r="175" s="13" customFormat="1">
      <c r="A175" s="13"/>
      <c r="B175" s="233"/>
      <c r="C175" s="234"/>
      <c r="D175" s="235" t="s">
        <v>168</v>
      </c>
      <c r="E175" s="236" t="s">
        <v>1</v>
      </c>
      <c r="F175" s="237" t="s">
        <v>1647</v>
      </c>
      <c r="G175" s="234"/>
      <c r="H175" s="238">
        <v>35</v>
      </c>
      <c r="I175" s="239"/>
      <c r="J175" s="234"/>
      <c r="K175" s="234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168</v>
      </c>
      <c r="AU175" s="244" t="s">
        <v>90</v>
      </c>
      <c r="AV175" s="13" t="s">
        <v>90</v>
      </c>
      <c r="AW175" s="13" t="s">
        <v>34</v>
      </c>
      <c r="AX175" s="13" t="s">
        <v>79</v>
      </c>
      <c r="AY175" s="244" t="s">
        <v>160</v>
      </c>
    </row>
    <row r="176" s="14" customFormat="1">
      <c r="A176" s="14"/>
      <c r="B176" s="245"/>
      <c r="C176" s="246"/>
      <c r="D176" s="235" t="s">
        <v>168</v>
      </c>
      <c r="E176" s="247" t="s">
        <v>1</v>
      </c>
      <c r="F176" s="248" t="s">
        <v>175</v>
      </c>
      <c r="G176" s="246"/>
      <c r="H176" s="249">
        <v>70</v>
      </c>
      <c r="I176" s="250"/>
      <c r="J176" s="246"/>
      <c r="K176" s="246"/>
      <c r="L176" s="251"/>
      <c r="M176" s="252"/>
      <c r="N176" s="253"/>
      <c r="O176" s="253"/>
      <c r="P176" s="253"/>
      <c r="Q176" s="253"/>
      <c r="R176" s="253"/>
      <c r="S176" s="253"/>
      <c r="T176" s="25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5" t="s">
        <v>168</v>
      </c>
      <c r="AU176" s="255" t="s">
        <v>90</v>
      </c>
      <c r="AV176" s="14" t="s">
        <v>166</v>
      </c>
      <c r="AW176" s="14" t="s">
        <v>34</v>
      </c>
      <c r="AX176" s="14" t="s">
        <v>87</v>
      </c>
      <c r="AY176" s="255" t="s">
        <v>160</v>
      </c>
    </row>
    <row r="177" s="2" customFormat="1" ht="21.75" customHeight="1">
      <c r="A177" s="38"/>
      <c r="B177" s="39"/>
      <c r="C177" s="256" t="s">
        <v>8</v>
      </c>
      <c r="D177" s="256" t="s">
        <v>211</v>
      </c>
      <c r="E177" s="257" t="s">
        <v>1648</v>
      </c>
      <c r="F177" s="258" t="s">
        <v>1649</v>
      </c>
      <c r="G177" s="259" t="s">
        <v>220</v>
      </c>
      <c r="H177" s="260">
        <v>72.099999999999994</v>
      </c>
      <c r="I177" s="261"/>
      <c r="J177" s="262">
        <f>ROUND(I177*H177,2)</f>
        <v>0</v>
      </c>
      <c r="K177" s="263"/>
      <c r="L177" s="264"/>
      <c r="M177" s="265" t="s">
        <v>1</v>
      </c>
      <c r="N177" s="266" t="s">
        <v>44</v>
      </c>
      <c r="O177" s="91"/>
      <c r="P177" s="229">
        <f>O177*H177</f>
        <v>0</v>
      </c>
      <c r="Q177" s="229">
        <v>0.13100000000000001</v>
      </c>
      <c r="R177" s="229">
        <f>Q177*H177</f>
        <v>9.4451000000000001</v>
      </c>
      <c r="S177" s="229">
        <v>0</v>
      </c>
      <c r="T177" s="23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1" t="s">
        <v>204</v>
      </c>
      <c r="AT177" s="231" t="s">
        <v>211</v>
      </c>
      <c r="AU177" s="231" t="s">
        <v>90</v>
      </c>
      <c r="AY177" s="17" t="s">
        <v>160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7" t="s">
        <v>87</v>
      </c>
      <c r="BK177" s="232">
        <f>ROUND(I177*H177,2)</f>
        <v>0</v>
      </c>
      <c r="BL177" s="17" t="s">
        <v>166</v>
      </c>
      <c r="BM177" s="231" t="s">
        <v>1650</v>
      </c>
    </row>
    <row r="178" s="13" customFormat="1">
      <c r="A178" s="13"/>
      <c r="B178" s="233"/>
      <c r="C178" s="234"/>
      <c r="D178" s="235" t="s">
        <v>168</v>
      </c>
      <c r="E178" s="236" t="s">
        <v>1</v>
      </c>
      <c r="F178" s="237" t="s">
        <v>1651</v>
      </c>
      <c r="G178" s="234"/>
      <c r="H178" s="238">
        <v>72.099999999999994</v>
      </c>
      <c r="I178" s="239"/>
      <c r="J178" s="234"/>
      <c r="K178" s="234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168</v>
      </c>
      <c r="AU178" s="244" t="s">
        <v>90</v>
      </c>
      <c r="AV178" s="13" t="s">
        <v>90</v>
      </c>
      <c r="AW178" s="13" t="s">
        <v>34</v>
      </c>
      <c r="AX178" s="13" t="s">
        <v>79</v>
      </c>
      <c r="AY178" s="244" t="s">
        <v>160</v>
      </c>
    </row>
    <row r="179" s="14" customFormat="1">
      <c r="A179" s="14"/>
      <c r="B179" s="245"/>
      <c r="C179" s="246"/>
      <c r="D179" s="235" t="s">
        <v>168</v>
      </c>
      <c r="E179" s="247" t="s">
        <v>1</v>
      </c>
      <c r="F179" s="248" t="s">
        <v>175</v>
      </c>
      <c r="G179" s="246"/>
      <c r="H179" s="249">
        <v>72.099999999999994</v>
      </c>
      <c r="I179" s="250"/>
      <c r="J179" s="246"/>
      <c r="K179" s="246"/>
      <c r="L179" s="251"/>
      <c r="M179" s="252"/>
      <c r="N179" s="253"/>
      <c r="O179" s="253"/>
      <c r="P179" s="253"/>
      <c r="Q179" s="253"/>
      <c r="R179" s="253"/>
      <c r="S179" s="253"/>
      <c r="T179" s="25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5" t="s">
        <v>168</v>
      </c>
      <c r="AU179" s="255" t="s">
        <v>90</v>
      </c>
      <c r="AV179" s="14" t="s">
        <v>166</v>
      </c>
      <c r="AW179" s="14" t="s">
        <v>34</v>
      </c>
      <c r="AX179" s="14" t="s">
        <v>87</v>
      </c>
      <c r="AY179" s="255" t="s">
        <v>160</v>
      </c>
    </row>
    <row r="180" s="12" customFormat="1" ht="22.8" customHeight="1">
      <c r="A180" s="12"/>
      <c r="B180" s="203"/>
      <c r="C180" s="204"/>
      <c r="D180" s="205" t="s">
        <v>78</v>
      </c>
      <c r="E180" s="217" t="s">
        <v>204</v>
      </c>
      <c r="F180" s="217" t="s">
        <v>360</v>
      </c>
      <c r="G180" s="204"/>
      <c r="H180" s="204"/>
      <c r="I180" s="207"/>
      <c r="J180" s="218">
        <f>BK180</f>
        <v>0</v>
      </c>
      <c r="K180" s="204"/>
      <c r="L180" s="209"/>
      <c r="M180" s="210"/>
      <c r="N180" s="211"/>
      <c r="O180" s="211"/>
      <c r="P180" s="212">
        <f>SUM(P181:P182)</f>
        <v>0</v>
      </c>
      <c r="Q180" s="211"/>
      <c r="R180" s="212">
        <f>SUM(R181:R182)</f>
        <v>0.024479999999999998</v>
      </c>
      <c r="S180" s="211"/>
      <c r="T180" s="213">
        <f>SUM(T181:T182)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4" t="s">
        <v>87</v>
      </c>
      <c r="AT180" s="215" t="s">
        <v>78</v>
      </c>
      <c r="AU180" s="215" t="s">
        <v>87</v>
      </c>
      <c r="AY180" s="214" t="s">
        <v>160</v>
      </c>
      <c r="BK180" s="216">
        <f>SUM(BK181:BK182)</f>
        <v>0</v>
      </c>
    </row>
    <row r="181" s="2" customFormat="1" ht="24.15" customHeight="1">
      <c r="A181" s="38"/>
      <c r="B181" s="39"/>
      <c r="C181" s="219" t="s">
        <v>247</v>
      </c>
      <c r="D181" s="219" t="s">
        <v>162</v>
      </c>
      <c r="E181" s="220" t="s">
        <v>1652</v>
      </c>
      <c r="F181" s="221" t="s">
        <v>1653</v>
      </c>
      <c r="G181" s="222" t="s">
        <v>364</v>
      </c>
      <c r="H181" s="223">
        <v>2</v>
      </c>
      <c r="I181" s="224"/>
      <c r="J181" s="225">
        <f>ROUND(I181*H181,2)</f>
        <v>0</v>
      </c>
      <c r="K181" s="226"/>
      <c r="L181" s="44"/>
      <c r="M181" s="227" t="s">
        <v>1</v>
      </c>
      <c r="N181" s="228" t="s">
        <v>44</v>
      </c>
      <c r="O181" s="91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1" t="s">
        <v>166</v>
      </c>
      <c r="AT181" s="231" t="s">
        <v>162</v>
      </c>
      <c r="AU181" s="231" t="s">
        <v>90</v>
      </c>
      <c r="AY181" s="17" t="s">
        <v>160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7" t="s">
        <v>87</v>
      </c>
      <c r="BK181" s="232">
        <f>ROUND(I181*H181,2)</f>
        <v>0</v>
      </c>
      <c r="BL181" s="17" t="s">
        <v>166</v>
      </c>
      <c r="BM181" s="231" t="s">
        <v>1654</v>
      </c>
    </row>
    <row r="182" s="2" customFormat="1" ht="16.5" customHeight="1">
      <c r="A182" s="38"/>
      <c r="B182" s="39"/>
      <c r="C182" s="256" t="s">
        <v>254</v>
      </c>
      <c r="D182" s="256" t="s">
        <v>211</v>
      </c>
      <c r="E182" s="257" t="s">
        <v>1655</v>
      </c>
      <c r="F182" s="258" t="s">
        <v>1656</v>
      </c>
      <c r="G182" s="259" t="s">
        <v>364</v>
      </c>
      <c r="H182" s="260">
        <v>2</v>
      </c>
      <c r="I182" s="261"/>
      <c r="J182" s="262">
        <f>ROUND(I182*H182,2)</f>
        <v>0</v>
      </c>
      <c r="K182" s="263"/>
      <c r="L182" s="264"/>
      <c r="M182" s="265" t="s">
        <v>1</v>
      </c>
      <c r="N182" s="266" t="s">
        <v>44</v>
      </c>
      <c r="O182" s="91"/>
      <c r="P182" s="229">
        <f>O182*H182</f>
        <v>0</v>
      </c>
      <c r="Q182" s="229">
        <v>0.012239999999999999</v>
      </c>
      <c r="R182" s="229">
        <f>Q182*H182</f>
        <v>0.024479999999999998</v>
      </c>
      <c r="S182" s="229">
        <v>0</v>
      </c>
      <c r="T182" s="23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1" t="s">
        <v>204</v>
      </c>
      <c r="AT182" s="231" t="s">
        <v>211</v>
      </c>
      <c r="AU182" s="231" t="s">
        <v>90</v>
      </c>
      <c r="AY182" s="17" t="s">
        <v>160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7" t="s">
        <v>87</v>
      </c>
      <c r="BK182" s="232">
        <f>ROUND(I182*H182,2)</f>
        <v>0</v>
      </c>
      <c r="BL182" s="17" t="s">
        <v>166</v>
      </c>
      <c r="BM182" s="231" t="s">
        <v>1657</v>
      </c>
    </row>
    <row r="183" s="12" customFormat="1" ht="22.8" customHeight="1">
      <c r="A183" s="12"/>
      <c r="B183" s="203"/>
      <c r="C183" s="204"/>
      <c r="D183" s="205" t="s">
        <v>78</v>
      </c>
      <c r="E183" s="217" t="s">
        <v>210</v>
      </c>
      <c r="F183" s="217" t="s">
        <v>391</v>
      </c>
      <c r="G183" s="204"/>
      <c r="H183" s="204"/>
      <c r="I183" s="207"/>
      <c r="J183" s="218">
        <f>BK183</f>
        <v>0</v>
      </c>
      <c r="K183" s="204"/>
      <c r="L183" s="209"/>
      <c r="M183" s="210"/>
      <c r="N183" s="211"/>
      <c r="O183" s="211"/>
      <c r="P183" s="212">
        <f>SUM(P184:P197)</f>
        <v>0</v>
      </c>
      <c r="Q183" s="211"/>
      <c r="R183" s="212">
        <f>SUM(R184:R197)</f>
        <v>0.091572423999999999</v>
      </c>
      <c r="S183" s="211"/>
      <c r="T183" s="213">
        <f>SUM(T184:T197)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4" t="s">
        <v>87</v>
      </c>
      <c r="AT183" s="215" t="s">
        <v>78</v>
      </c>
      <c r="AU183" s="215" t="s">
        <v>87</v>
      </c>
      <c r="AY183" s="214" t="s">
        <v>160</v>
      </c>
      <c r="BK183" s="216">
        <f>SUM(BK184:BK197)</f>
        <v>0</v>
      </c>
    </row>
    <row r="184" s="2" customFormat="1" ht="16.5" customHeight="1">
      <c r="A184" s="38"/>
      <c r="B184" s="39"/>
      <c r="C184" s="219" t="s">
        <v>259</v>
      </c>
      <c r="D184" s="219" t="s">
        <v>162</v>
      </c>
      <c r="E184" s="220" t="s">
        <v>1658</v>
      </c>
      <c r="F184" s="221" t="s">
        <v>1659</v>
      </c>
      <c r="G184" s="222" t="s">
        <v>220</v>
      </c>
      <c r="H184" s="223">
        <v>4.7249999999999996</v>
      </c>
      <c r="I184" s="224"/>
      <c r="J184" s="225">
        <f>ROUND(I184*H184,2)</f>
        <v>0</v>
      </c>
      <c r="K184" s="226"/>
      <c r="L184" s="44"/>
      <c r="M184" s="227" t="s">
        <v>1</v>
      </c>
      <c r="N184" s="228" t="s">
        <v>44</v>
      </c>
      <c r="O184" s="91"/>
      <c r="P184" s="229">
        <f>O184*H184</f>
        <v>0</v>
      </c>
      <c r="Q184" s="229">
        <v>0.0065846400000000001</v>
      </c>
      <c r="R184" s="229">
        <f>Q184*H184</f>
        <v>0.031112424</v>
      </c>
      <c r="S184" s="229">
        <v>0</v>
      </c>
      <c r="T184" s="23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1" t="s">
        <v>166</v>
      </c>
      <c r="AT184" s="231" t="s">
        <v>162</v>
      </c>
      <c r="AU184" s="231" t="s">
        <v>90</v>
      </c>
      <c r="AY184" s="17" t="s">
        <v>160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7" t="s">
        <v>87</v>
      </c>
      <c r="BK184" s="232">
        <f>ROUND(I184*H184,2)</f>
        <v>0</v>
      </c>
      <c r="BL184" s="17" t="s">
        <v>166</v>
      </c>
      <c r="BM184" s="231" t="s">
        <v>1660</v>
      </c>
    </row>
    <row r="185" s="13" customFormat="1">
      <c r="A185" s="13"/>
      <c r="B185" s="233"/>
      <c r="C185" s="234"/>
      <c r="D185" s="235" t="s">
        <v>168</v>
      </c>
      <c r="E185" s="236" t="s">
        <v>1</v>
      </c>
      <c r="F185" s="237" t="s">
        <v>1661</v>
      </c>
      <c r="G185" s="234"/>
      <c r="H185" s="238">
        <v>2.625</v>
      </c>
      <c r="I185" s="239"/>
      <c r="J185" s="234"/>
      <c r="K185" s="234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168</v>
      </c>
      <c r="AU185" s="244" t="s">
        <v>90</v>
      </c>
      <c r="AV185" s="13" t="s">
        <v>90</v>
      </c>
      <c r="AW185" s="13" t="s">
        <v>34</v>
      </c>
      <c r="AX185" s="13" t="s">
        <v>79</v>
      </c>
      <c r="AY185" s="244" t="s">
        <v>160</v>
      </c>
    </row>
    <row r="186" s="13" customFormat="1">
      <c r="A186" s="13"/>
      <c r="B186" s="233"/>
      <c r="C186" s="234"/>
      <c r="D186" s="235" t="s">
        <v>168</v>
      </c>
      <c r="E186" s="236" t="s">
        <v>1</v>
      </c>
      <c r="F186" s="237" t="s">
        <v>1662</v>
      </c>
      <c r="G186" s="234"/>
      <c r="H186" s="238">
        <v>2.1000000000000001</v>
      </c>
      <c r="I186" s="239"/>
      <c r="J186" s="234"/>
      <c r="K186" s="234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168</v>
      </c>
      <c r="AU186" s="244" t="s">
        <v>90</v>
      </c>
      <c r="AV186" s="13" t="s">
        <v>90</v>
      </c>
      <c r="AW186" s="13" t="s">
        <v>34</v>
      </c>
      <c r="AX186" s="13" t="s">
        <v>79</v>
      </c>
      <c r="AY186" s="244" t="s">
        <v>160</v>
      </c>
    </row>
    <row r="187" s="14" customFormat="1">
      <c r="A187" s="14"/>
      <c r="B187" s="245"/>
      <c r="C187" s="246"/>
      <c r="D187" s="235" t="s">
        <v>168</v>
      </c>
      <c r="E187" s="247" t="s">
        <v>1</v>
      </c>
      <c r="F187" s="248" t="s">
        <v>175</v>
      </c>
      <c r="G187" s="246"/>
      <c r="H187" s="249">
        <v>4.7249999999999996</v>
      </c>
      <c r="I187" s="250"/>
      <c r="J187" s="246"/>
      <c r="K187" s="246"/>
      <c r="L187" s="251"/>
      <c r="M187" s="252"/>
      <c r="N187" s="253"/>
      <c r="O187" s="253"/>
      <c r="P187" s="253"/>
      <c r="Q187" s="253"/>
      <c r="R187" s="253"/>
      <c r="S187" s="253"/>
      <c r="T187" s="25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5" t="s">
        <v>168</v>
      </c>
      <c r="AU187" s="255" t="s">
        <v>90</v>
      </c>
      <c r="AV187" s="14" t="s">
        <v>166</v>
      </c>
      <c r="AW187" s="14" t="s">
        <v>34</v>
      </c>
      <c r="AX187" s="14" t="s">
        <v>87</v>
      </c>
      <c r="AY187" s="255" t="s">
        <v>160</v>
      </c>
    </row>
    <row r="188" s="2" customFormat="1" ht="16.5" customHeight="1">
      <c r="A188" s="38"/>
      <c r="B188" s="39"/>
      <c r="C188" s="219" t="s">
        <v>271</v>
      </c>
      <c r="D188" s="219" t="s">
        <v>162</v>
      </c>
      <c r="E188" s="220" t="s">
        <v>1663</v>
      </c>
      <c r="F188" s="221" t="s">
        <v>1664</v>
      </c>
      <c r="G188" s="222" t="s">
        <v>220</v>
      </c>
      <c r="H188" s="223">
        <v>4.7249999999999996</v>
      </c>
      <c r="I188" s="224"/>
      <c r="J188" s="225">
        <f>ROUND(I188*H188,2)</f>
        <v>0</v>
      </c>
      <c r="K188" s="226"/>
      <c r="L188" s="44"/>
      <c r="M188" s="227" t="s">
        <v>1</v>
      </c>
      <c r="N188" s="228" t="s">
        <v>44</v>
      </c>
      <c r="O188" s="91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1" t="s">
        <v>166</v>
      </c>
      <c r="AT188" s="231" t="s">
        <v>162</v>
      </c>
      <c r="AU188" s="231" t="s">
        <v>90</v>
      </c>
      <c r="AY188" s="17" t="s">
        <v>160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7" t="s">
        <v>87</v>
      </c>
      <c r="BK188" s="232">
        <f>ROUND(I188*H188,2)</f>
        <v>0</v>
      </c>
      <c r="BL188" s="17" t="s">
        <v>166</v>
      </c>
      <c r="BM188" s="231" t="s">
        <v>1665</v>
      </c>
    </row>
    <row r="189" s="2" customFormat="1" ht="21.75" customHeight="1">
      <c r="A189" s="38"/>
      <c r="B189" s="39"/>
      <c r="C189" s="219" t="s">
        <v>276</v>
      </c>
      <c r="D189" s="219" t="s">
        <v>162</v>
      </c>
      <c r="E189" s="220" t="s">
        <v>1666</v>
      </c>
      <c r="F189" s="221" t="s">
        <v>1667</v>
      </c>
      <c r="G189" s="222" t="s">
        <v>220</v>
      </c>
      <c r="H189" s="223">
        <v>20</v>
      </c>
      <c r="I189" s="224"/>
      <c r="J189" s="225">
        <f>ROUND(I189*H189,2)</f>
        <v>0</v>
      </c>
      <c r="K189" s="226"/>
      <c r="L189" s="44"/>
      <c r="M189" s="227" t="s">
        <v>1</v>
      </c>
      <c r="N189" s="228" t="s">
        <v>44</v>
      </c>
      <c r="O189" s="91"/>
      <c r="P189" s="229">
        <f>O189*H189</f>
        <v>0</v>
      </c>
      <c r="Q189" s="229">
        <v>0.0030230000000000001</v>
      </c>
      <c r="R189" s="229">
        <f>Q189*H189</f>
        <v>0.06046</v>
      </c>
      <c r="S189" s="229">
        <v>0</v>
      </c>
      <c r="T189" s="23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1" t="s">
        <v>166</v>
      </c>
      <c r="AT189" s="231" t="s">
        <v>162</v>
      </c>
      <c r="AU189" s="231" t="s">
        <v>90</v>
      </c>
      <c r="AY189" s="17" t="s">
        <v>160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7" t="s">
        <v>87</v>
      </c>
      <c r="BK189" s="232">
        <f>ROUND(I189*H189,2)</f>
        <v>0</v>
      </c>
      <c r="BL189" s="17" t="s">
        <v>166</v>
      </c>
      <c r="BM189" s="231" t="s">
        <v>1668</v>
      </c>
    </row>
    <row r="190" s="13" customFormat="1">
      <c r="A190" s="13"/>
      <c r="B190" s="233"/>
      <c r="C190" s="234"/>
      <c r="D190" s="235" t="s">
        <v>168</v>
      </c>
      <c r="E190" s="236" t="s">
        <v>1</v>
      </c>
      <c r="F190" s="237" t="s">
        <v>1669</v>
      </c>
      <c r="G190" s="234"/>
      <c r="H190" s="238">
        <v>11</v>
      </c>
      <c r="I190" s="239"/>
      <c r="J190" s="234"/>
      <c r="K190" s="234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168</v>
      </c>
      <c r="AU190" s="244" t="s">
        <v>90</v>
      </c>
      <c r="AV190" s="13" t="s">
        <v>90</v>
      </c>
      <c r="AW190" s="13" t="s">
        <v>34</v>
      </c>
      <c r="AX190" s="13" t="s">
        <v>79</v>
      </c>
      <c r="AY190" s="244" t="s">
        <v>160</v>
      </c>
    </row>
    <row r="191" s="13" customFormat="1">
      <c r="A191" s="13"/>
      <c r="B191" s="233"/>
      <c r="C191" s="234"/>
      <c r="D191" s="235" t="s">
        <v>168</v>
      </c>
      <c r="E191" s="236" t="s">
        <v>1</v>
      </c>
      <c r="F191" s="237" t="s">
        <v>1670</v>
      </c>
      <c r="G191" s="234"/>
      <c r="H191" s="238">
        <v>9</v>
      </c>
      <c r="I191" s="239"/>
      <c r="J191" s="234"/>
      <c r="K191" s="234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168</v>
      </c>
      <c r="AU191" s="244" t="s">
        <v>90</v>
      </c>
      <c r="AV191" s="13" t="s">
        <v>90</v>
      </c>
      <c r="AW191" s="13" t="s">
        <v>34</v>
      </c>
      <c r="AX191" s="13" t="s">
        <v>79</v>
      </c>
      <c r="AY191" s="244" t="s">
        <v>160</v>
      </c>
    </row>
    <row r="192" s="14" customFormat="1">
      <c r="A192" s="14"/>
      <c r="B192" s="245"/>
      <c r="C192" s="246"/>
      <c r="D192" s="235" t="s">
        <v>168</v>
      </c>
      <c r="E192" s="247" t="s">
        <v>1</v>
      </c>
      <c r="F192" s="248" t="s">
        <v>175</v>
      </c>
      <c r="G192" s="246"/>
      <c r="H192" s="249">
        <v>20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5" t="s">
        <v>168</v>
      </c>
      <c r="AU192" s="255" t="s">
        <v>90</v>
      </c>
      <c r="AV192" s="14" t="s">
        <v>166</v>
      </c>
      <c r="AW192" s="14" t="s">
        <v>34</v>
      </c>
      <c r="AX192" s="14" t="s">
        <v>87</v>
      </c>
      <c r="AY192" s="255" t="s">
        <v>160</v>
      </c>
    </row>
    <row r="193" s="2" customFormat="1" ht="16.5" customHeight="1">
      <c r="A193" s="38"/>
      <c r="B193" s="39"/>
      <c r="C193" s="219" t="s">
        <v>7</v>
      </c>
      <c r="D193" s="219" t="s">
        <v>162</v>
      </c>
      <c r="E193" s="220" t="s">
        <v>1671</v>
      </c>
      <c r="F193" s="221" t="s">
        <v>1672</v>
      </c>
      <c r="G193" s="222" t="s">
        <v>1006</v>
      </c>
      <c r="H193" s="223">
        <v>4</v>
      </c>
      <c r="I193" s="224"/>
      <c r="J193" s="225">
        <f>ROUND(I193*H193,2)</f>
        <v>0</v>
      </c>
      <c r="K193" s="226"/>
      <c r="L193" s="44"/>
      <c r="M193" s="227" t="s">
        <v>1</v>
      </c>
      <c r="N193" s="228" t="s">
        <v>44</v>
      </c>
      <c r="O193" s="91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1" t="s">
        <v>166</v>
      </c>
      <c r="AT193" s="231" t="s">
        <v>162</v>
      </c>
      <c r="AU193" s="231" t="s">
        <v>90</v>
      </c>
      <c r="AY193" s="17" t="s">
        <v>160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7" t="s">
        <v>87</v>
      </c>
      <c r="BK193" s="232">
        <f>ROUND(I193*H193,2)</f>
        <v>0</v>
      </c>
      <c r="BL193" s="17" t="s">
        <v>166</v>
      </c>
      <c r="BM193" s="231" t="s">
        <v>1673</v>
      </c>
    </row>
    <row r="194" s="2" customFormat="1" ht="21.75" customHeight="1">
      <c r="A194" s="38"/>
      <c r="B194" s="39"/>
      <c r="C194" s="219" t="s">
        <v>291</v>
      </c>
      <c r="D194" s="219" t="s">
        <v>162</v>
      </c>
      <c r="E194" s="220" t="s">
        <v>1674</v>
      </c>
      <c r="F194" s="221" t="s">
        <v>1675</v>
      </c>
      <c r="G194" s="222" t="s">
        <v>1006</v>
      </c>
      <c r="H194" s="223">
        <v>14</v>
      </c>
      <c r="I194" s="224"/>
      <c r="J194" s="225">
        <f>ROUND(I194*H194,2)</f>
        <v>0</v>
      </c>
      <c r="K194" s="226"/>
      <c r="L194" s="44"/>
      <c r="M194" s="227" t="s">
        <v>1</v>
      </c>
      <c r="N194" s="228" t="s">
        <v>44</v>
      </c>
      <c r="O194" s="91"/>
      <c r="P194" s="229">
        <f>O194*H194</f>
        <v>0</v>
      </c>
      <c r="Q194" s="229">
        <v>0</v>
      </c>
      <c r="R194" s="229">
        <f>Q194*H194</f>
        <v>0</v>
      </c>
      <c r="S194" s="229">
        <v>0</v>
      </c>
      <c r="T194" s="23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1" t="s">
        <v>166</v>
      </c>
      <c r="AT194" s="231" t="s">
        <v>162</v>
      </c>
      <c r="AU194" s="231" t="s">
        <v>90</v>
      </c>
      <c r="AY194" s="17" t="s">
        <v>160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7" t="s">
        <v>87</v>
      </c>
      <c r="BK194" s="232">
        <f>ROUND(I194*H194,2)</f>
        <v>0</v>
      </c>
      <c r="BL194" s="17" t="s">
        <v>166</v>
      </c>
      <c r="BM194" s="231" t="s">
        <v>1676</v>
      </c>
    </row>
    <row r="195" s="13" customFormat="1">
      <c r="A195" s="13"/>
      <c r="B195" s="233"/>
      <c r="C195" s="234"/>
      <c r="D195" s="235" t="s">
        <v>168</v>
      </c>
      <c r="E195" s="236" t="s">
        <v>1</v>
      </c>
      <c r="F195" s="237" t="s">
        <v>1677</v>
      </c>
      <c r="G195" s="234"/>
      <c r="H195" s="238">
        <v>8</v>
      </c>
      <c r="I195" s="239"/>
      <c r="J195" s="234"/>
      <c r="K195" s="234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168</v>
      </c>
      <c r="AU195" s="244" t="s">
        <v>90</v>
      </c>
      <c r="AV195" s="13" t="s">
        <v>90</v>
      </c>
      <c r="AW195" s="13" t="s">
        <v>34</v>
      </c>
      <c r="AX195" s="13" t="s">
        <v>79</v>
      </c>
      <c r="AY195" s="244" t="s">
        <v>160</v>
      </c>
    </row>
    <row r="196" s="13" customFormat="1">
      <c r="A196" s="13"/>
      <c r="B196" s="233"/>
      <c r="C196" s="234"/>
      <c r="D196" s="235" t="s">
        <v>168</v>
      </c>
      <c r="E196" s="236" t="s">
        <v>1</v>
      </c>
      <c r="F196" s="237" t="s">
        <v>1678</v>
      </c>
      <c r="G196" s="234"/>
      <c r="H196" s="238">
        <v>6</v>
      </c>
      <c r="I196" s="239"/>
      <c r="J196" s="234"/>
      <c r="K196" s="234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168</v>
      </c>
      <c r="AU196" s="244" t="s">
        <v>90</v>
      </c>
      <c r="AV196" s="13" t="s">
        <v>90</v>
      </c>
      <c r="AW196" s="13" t="s">
        <v>34</v>
      </c>
      <c r="AX196" s="13" t="s">
        <v>79</v>
      </c>
      <c r="AY196" s="244" t="s">
        <v>160</v>
      </c>
    </row>
    <row r="197" s="14" customFormat="1">
      <c r="A197" s="14"/>
      <c r="B197" s="245"/>
      <c r="C197" s="246"/>
      <c r="D197" s="235" t="s">
        <v>168</v>
      </c>
      <c r="E197" s="247" t="s">
        <v>1</v>
      </c>
      <c r="F197" s="248" t="s">
        <v>175</v>
      </c>
      <c r="G197" s="246"/>
      <c r="H197" s="249">
        <v>14</v>
      </c>
      <c r="I197" s="250"/>
      <c r="J197" s="246"/>
      <c r="K197" s="246"/>
      <c r="L197" s="251"/>
      <c r="M197" s="252"/>
      <c r="N197" s="253"/>
      <c r="O197" s="253"/>
      <c r="P197" s="253"/>
      <c r="Q197" s="253"/>
      <c r="R197" s="253"/>
      <c r="S197" s="253"/>
      <c r="T197" s="25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5" t="s">
        <v>168</v>
      </c>
      <c r="AU197" s="255" t="s">
        <v>90</v>
      </c>
      <c r="AV197" s="14" t="s">
        <v>166</v>
      </c>
      <c r="AW197" s="14" t="s">
        <v>34</v>
      </c>
      <c r="AX197" s="14" t="s">
        <v>87</v>
      </c>
      <c r="AY197" s="255" t="s">
        <v>160</v>
      </c>
    </row>
    <row r="198" s="12" customFormat="1" ht="25.92" customHeight="1">
      <c r="A198" s="12"/>
      <c r="B198" s="203"/>
      <c r="C198" s="204"/>
      <c r="D198" s="205" t="s">
        <v>78</v>
      </c>
      <c r="E198" s="206" t="s">
        <v>462</v>
      </c>
      <c r="F198" s="206" t="s">
        <v>463</v>
      </c>
      <c r="G198" s="204"/>
      <c r="H198" s="204"/>
      <c r="I198" s="207"/>
      <c r="J198" s="208">
        <f>BK198</f>
        <v>0</v>
      </c>
      <c r="K198" s="204"/>
      <c r="L198" s="209"/>
      <c r="M198" s="210"/>
      <c r="N198" s="211"/>
      <c r="O198" s="211"/>
      <c r="P198" s="212">
        <f>P199</f>
        <v>0</v>
      </c>
      <c r="Q198" s="211"/>
      <c r="R198" s="212">
        <f>R199</f>
        <v>0.48184893760000003</v>
      </c>
      <c r="S198" s="211"/>
      <c r="T198" s="213">
        <f>T199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4" t="s">
        <v>90</v>
      </c>
      <c r="AT198" s="215" t="s">
        <v>78</v>
      </c>
      <c r="AU198" s="215" t="s">
        <v>79</v>
      </c>
      <c r="AY198" s="214" t="s">
        <v>160</v>
      </c>
      <c r="BK198" s="216">
        <f>BK199</f>
        <v>0</v>
      </c>
    </row>
    <row r="199" s="12" customFormat="1" ht="22.8" customHeight="1">
      <c r="A199" s="12"/>
      <c r="B199" s="203"/>
      <c r="C199" s="204"/>
      <c r="D199" s="205" t="s">
        <v>78</v>
      </c>
      <c r="E199" s="217" t="s">
        <v>677</v>
      </c>
      <c r="F199" s="217" t="s">
        <v>678</v>
      </c>
      <c r="G199" s="204"/>
      <c r="H199" s="204"/>
      <c r="I199" s="207"/>
      <c r="J199" s="218">
        <f>BK199</f>
        <v>0</v>
      </c>
      <c r="K199" s="204"/>
      <c r="L199" s="209"/>
      <c r="M199" s="210"/>
      <c r="N199" s="211"/>
      <c r="O199" s="211"/>
      <c r="P199" s="212">
        <f>SUM(P200:P234)</f>
        <v>0</v>
      </c>
      <c r="Q199" s="211"/>
      <c r="R199" s="212">
        <f>SUM(R200:R234)</f>
        <v>0.48184893760000003</v>
      </c>
      <c r="S199" s="211"/>
      <c r="T199" s="213">
        <f>SUM(T200:T234)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4" t="s">
        <v>90</v>
      </c>
      <c r="AT199" s="215" t="s">
        <v>78</v>
      </c>
      <c r="AU199" s="215" t="s">
        <v>87</v>
      </c>
      <c r="AY199" s="214" t="s">
        <v>160</v>
      </c>
      <c r="BK199" s="216">
        <f>SUM(BK200:BK234)</f>
        <v>0</v>
      </c>
    </row>
    <row r="200" s="2" customFormat="1" ht="21.75" customHeight="1">
      <c r="A200" s="38"/>
      <c r="B200" s="39"/>
      <c r="C200" s="219" t="s">
        <v>296</v>
      </c>
      <c r="D200" s="219" t="s">
        <v>162</v>
      </c>
      <c r="E200" s="220" t="s">
        <v>679</v>
      </c>
      <c r="F200" s="221" t="s">
        <v>680</v>
      </c>
      <c r="G200" s="222" t="s">
        <v>250</v>
      </c>
      <c r="H200" s="223">
        <v>36.164000000000001</v>
      </c>
      <c r="I200" s="224"/>
      <c r="J200" s="225">
        <f>ROUND(I200*H200,2)</f>
        <v>0</v>
      </c>
      <c r="K200" s="226"/>
      <c r="L200" s="44"/>
      <c r="M200" s="227" t="s">
        <v>1</v>
      </c>
      <c r="N200" s="228" t="s">
        <v>44</v>
      </c>
      <c r="O200" s="91"/>
      <c r="P200" s="229">
        <f>O200*H200</f>
        <v>0</v>
      </c>
      <c r="Q200" s="229">
        <v>5.6400000000000002E-05</v>
      </c>
      <c r="R200" s="229">
        <f>Q200*H200</f>
        <v>0.0020396496000000004</v>
      </c>
      <c r="S200" s="229">
        <v>0</v>
      </c>
      <c r="T200" s="23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1" t="s">
        <v>247</v>
      </c>
      <c r="AT200" s="231" t="s">
        <v>162</v>
      </c>
      <c r="AU200" s="231" t="s">
        <v>90</v>
      </c>
      <c r="AY200" s="17" t="s">
        <v>160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7" t="s">
        <v>87</v>
      </c>
      <c r="BK200" s="232">
        <f>ROUND(I200*H200,2)</f>
        <v>0</v>
      </c>
      <c r="BL200" s="17" t="s">
        <v>247</v>
      </c>
      <c r="BM200" s="231" t="s">
        <v>1679</v>
      </c>
    </row>
    <row r="201" s="15" customFormat="1">
      <c r="A201" s="15"/>
      <c r="B201" s="272"/>
      <c r="C201" s="273"/>
      <c r="D201" s="235" t="s">
        <v>168</v>
      </c>
      <c r="E201" s="274" t="s">
        <v>1</v>
      </c>
      <c r="F201" s="275" t="s">
        <v>1680</v>
      </c>
      <c r="G201" s="273"/>
      <c r="H201" s="274" t="s">
        <v>1</v>
      </c>
      <c r="I201" s="276"/>
      <c r="J201" s="273"/>
      <c r="K201" s="273"/>
      <c r="L201" s="277"/>
      <c r="M201" s="278"/>
      <c r="N201" s="279"/>
      <c r="O201" s="279"/>
      <c r="P201" s="279"/>
      <c r="Q201" s="279"/>
      <c r="R201" s="279"/>
      <c r="S201" s="279"/>
      <c r="T201" s="280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81" t="s">
        <v>168</v>
      </c>
      <c r="AU201" s="281" t="s">
        <v>90</v>
      </c>
      <c r="AV201" s="15" t="s">
        <v>87</v>
      </c>
      <c r="AW201" s="15" t="s">
        <v>34</v>
      </c>
      <c r="AX201" s="15" t="s">
        <v>79</v>
      </c>
      <c r="AY201" s="281" t="s">
        <v>160</v>
      </c>
    </row>
    <row r="202" s="13" customFormat="1">
      <c r="A202" s="13"/>
      <c r="B202" s="233"/>
      <c r="C202" s="234"/>
      <c r="D202" s="235" t="s">
        <v>168</v>
      </c>
      <c r="E202" s="236" t="s">
        <v>1</v>
      </c>
      <c r="F202" s="237" t="s">
        <v>1681</v>
      </c>
      <c r="G202" s="234"/>
      <c r="H202" s="238">
        <v>19.728000000000002</v>
      </c>
      <c r="I202" s="239"/>
      <c r="J202" s="234"/>
      <c r="K202" s="234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168</v>
      </c>
      <c r="AU202" s="244" t="s">
        <v>90</v>
      </c>
      <c r="AV202" s="13" t="s">
        <v>90</v>
      </c>
      <c r="AW202" s="13" t="s">
        <v>34</v>
      </c>
      <c r="AX202" s="13" t="s">
        <v>79</v>
      </c>
      <c r="AY202" s="244" t="s">
        <v>160</v>
      </c>
    </row>
    <row r="203" s="15" customFormat="1">
      <c r="A203" s="15"/>
      <c r="B203" s="272"/>
      <c r="C203" s="273"/>
      <c r="D203" s="235" t="s">
        <v>168</v>
      </c>
      <c r="E203" s="274" t="s">
        <v>1</v>
      </c>
      <c r="F203" s="275" t="s">
        <v>1682</v>
      </c>
      <c r="G203" s="273"/>
      <c r="H203" s="274" t="s">
        <v>1</v>
      </c>
      <c r="I203" s="276"/>
      <c r="J203" s="273"/>
      <c r="K203" s="273"/>
      <c r="L203" s="277"/>
      <c r="M203" s="278"/>
      <c r="N203" s="279"/>
      <c r="O203" s="279"/>
      <c r="P203" s="279"/>
      <c r="Q203" s="279"/>
      <c r="R203" s="279"/>
      <c r="S203" s="279"/>
      <c r="T203" s="280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81" t="s">
        <v>168</v>
      </c>
      <c r="AU203" s="281" t="s">
        <v>90</v>
      </c>
      <c r="AV203" s="15" t="s">
        <v>87</v>
      </c>
      <c r="AW203" s="15" t="s">
        <v>34</v>
      </c>
      <c r="AX203" s="15" t="s">
        <v>79</v>
      </c>
      <c r="AY203" s="281" t="s">
        <v>160</v>
      </c>
    </row>
    <row r="204" s="13" customFormat="1">
      <c r="A204" s="13"/>
      <c r="B204" s="233"/>
      <c r="C204" s="234"/>
      <c r="D204" s="235" t="s">
        <v>168</v>
      </c>
      <c r="E204" s="236" t="s">
        <v>1</v>
      </c>
      <c r="F204" s="237" t="s">
        <v>1683</v>
      </c>
      <c r="G204" s="234"/>
      <c r="H204" s="238">
        <v>16.436</v>
      </c>
      <c r="I204" s="239"/>
      <c r="J204" s="234"/>
      <c r="K204" s="234"/>
      <c r="L204" s="240"/>
      <c r="M204" s="241"/>
      <c r="N204" s="242"/>
      <c r="O204" s="242"/>
      <c r="P204" s="242"/>
      <c r="Q204" s="242"/>
      <c r="R204" s="242"/>
      <c r="S204" s="242"/>
      <c r="T204" s="24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4" t="s">
        <v>168</v>
      </c>
      <c r="AU204" s="244" t="s">
        <v>90</v>
      </c>
      <c r="AV204" s="13" t="s">
        <v>90</v>
      </c>
      <c r="AW204" s="13" t="s">
        <v>34</v>
      </c>
      <c r="AX204" s="13" t="s">
        <v>79</v>
      </c>
      <c r="AY204" s="244" t="s">
        <v>160</v>
      </c>
    </row>
    <row r="205" s="14" customFormat="1">
      <c r="A205" s="14"/>
      <c r="B205" s="245"/>
      <c r="C205" s="246"/>
      <c r="D205" s="235" t="s">
        <v>168</v>
      </c>
      <c r="E205" s="247" t="s">
        <v>1</v>
      </c>
      <c r="F205" s="248" t="s">
        <v>175</v>
      </c>
      <c r="G205" s="246"/>
      <c r="H205" s="249">
        <v>36.164000000000001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5" t="s">
        <v>168</v>
      </c>
      <c r="AU205" s="255" t="s">
        <v>90</v>
      </c>
      <c r="AV205" s="14" t="s">
        <v>166</v>
      </c>
      <c r="AW205" s="14" t="s">
        <v>34</v>
      </c>
      <c r="AX205" s="14" t="s">
        <v>87</v>
      </c>
      <c r="AY205" s="255" t="s">
        <v>160</v>
      </c>
    </row>
    <row r="206" s="2" customFormat="1" ht="24.15" customHeight="1">
      <c r="A206" s="38"/>
      <c r="B206" s="39"/>
      <c r="C206" s="256" t="s">
        <v>302</v>
      </c>
      <c r="D206" s="256" t="s">
        <v>211</v>
      </c>
      <c r="E206" s="257" t="s">
        <v>692</v>
      </c>
      <c r="F206" s="258" t="s">
        <v>1684</v>
      </c>
      <c r="G206" s="259" t="s">
        <v>250</v>
      </c>
      <c r="H206" s="260">
        <v>36.164000000000001</v>
      </c>
      <c r="I206" s="261"/>
      <c r="J206" s="262">
        <f>ROUND(I206*H206,2)</f>
        <v>0</v>
      </c>
      <c r="K206" s="263"/>
      <c r="L206" s="264"/>
      <c r="M206" s="265" t="s">
        <v>1</v>
      </c>
      <c r="N206" s="266" t="s">
        <v>44</v>
      </c>
      <c r="O206" s="91"/>
      <c r="P206" s="229">
        <f>O206*H206</f>
        <v>0</v>
      </c>
      <c r="Q206" s="229">
        <v>0.0061999999999999998</v>
      </c>
      <c r="R206" s="229">
        <f>Q206*H206</f>
        <v>0.22421679999999999</v>
      </c>
      <c r="S206" s="229">
        <v>0</v>
      </c>
      <c r="T206" s="230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1" t="s">
        <v>346</v>
      </c>
      <c r="AT206" s="231" t="s">
        <v>211</v>
      </c>
      <c r="AU206" s="231" t="s">
        <v>90</v>
      </c>
      <c r="AY206" s="17" t="s">
        <v>160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7" t="s">
        <v>87</v>
      </c>
      <c r="BK206" s="232">
        <f>ROUND(I206*H206,2)</f>
        <v>0</v>
      </c>
      <c r="BL206" s="17" t="s">
        <v>247</v>
      </c>
      <c r="BM206" s="231" t="s">
        <v>1685</v>
      </c>
    </row>
    <row r="207" s="15" customFormat="1">
      <c r="A207" s="15"/>
      <c r="B207" s="272"/>
      <c r="C207" s="273"/>
      <c r="D207" s="235" t="s">
        <v>168</v>
      </c>
      <c r="E207" s="274" t="s">
        <v>1</v>
      </c>
      <c r="F207" s="275" t="s">
        <v>1680</v>
      </c>
      <c r="G207" s="273"/>
      <c r="H207" s="274" t="s">
        <v>1</v>
      </c>
      <c r="I207" s="276"/>
      <c r="J207" s="273"/>
      <c r="K207" s="273"/>
      <c r="L207" s="277"/>
      <c r="M207" s="278"/>
      <c r="N207" s="279"/>
      <c r="O207" s="279"/>
      <c r="P207" s="279"/>
      <c r="Q207" s="279"/>
      <c r="R207" s="279"/>
      <c r="S207" s="279"/>
      <c r="T207" s="280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81" t="s">
        <v>168</v>
      </c>
      <c r="AU207" s="281" t="s">
        <v>90</v>
      </c>
      <c r="AV207" s="15" t="s">
        <v>87</v>
      </c>
      <c r="AW207" s="15" t="s">
        <v>34</v>
      </c>
      <c r="AX207" s="15" t="s">
        <v>79</v>
      </c>
      <c r="AY207" s="281" t="s">
        <v>160</v>
      </c>
    </row>
    <row r="208" s="13" customFormat="1">
      <c r="A208" s="13"/>
      <c r="B208" s="233"/>
      <c r="C208" s="234"/>
      <c r="D208" s="235" t="s">
        <v>168</v>
      </c>
      <c r="E208" s="236" t="s">
        <v>1</v>
      </c>
      <c r="F208" s="237" t="s">
        <v>1681</v>
      </c>
      <c r="G208" s="234"/>
      <c r="H208" s="238">
        <v>19.728000000000002</v>
      </c>
      <c r="I208" s="239"/>
      <c r="J208" s="234"/>
      <c r="K208" s="234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168</v>
      </c>
      <c r="AU208" s="244" t="s">
        <v>90</v>
      </c>
      <c r="AV208" s="13" t="s">
        <v>90</v>
      </c>
      <c r="AW208" s="13" t="s">
        <v>34</v>
      </c>
      <c r="AX208" s="13" t="s">
        <v>79</v>
      </c>
      <c r="AY208" s="244" t="s">
        <v>160</v>
      </c>
    </row>
    <row r="209" s="15" customFormat="1">
      <c r="A209" s="15"/>
      <c r="B209" s="272"/>
      <c r="C209" s="273"/>
      <c r="D209" s="235" t="s">
        <v>168</v>
      </c>
      <c r="E209" s="274" t="s">
        <v>1</v>
      </c>
      <c r="F209" s="275" t="s">
        <v>1682</v>
      </c>
      <c r="G209" s="273"/>
      <c r="H209" s="274" t="s">
        <v>1</v>
      </c>
      <c r="I209" s="276"/>
      <c r="J209" s="273"/>
      <c r="K209" s="273"/>
      <c r="L209" s="277"/>
      <c r="M209" s="278"/>
      <c r="N209" s="279"/>
      <c r="O209" s="279"/>
      <c r="P209" s="279"/>
      <c r="Q209" s="279"/>
      <c r="R209" s="279"/>
      <c r="S209" s="279"/>
      <c r="T209" s="280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81" t="s">
        <v>168</v>
      </c>
      <c r="AU209" s="281" t="s">
        <v>90</v>
      </c>
      <c r="AV209" s="15" t="s">
        <v>87</v>
      </c>
      <c r="AW209" s="15" t="s">
        <v>34</v>
      </c>
      <c r="AX209" s="15" t="s">
        <v>79</v>
      </c>
      <c r="AY209" s="281" t="s">
        <v>160</v>
      </c>
    </row>
    <row r="210" s="13" customFormat="1">
      <c r="A210" s="13"/>
      <c r="B210" s="233"/>
      <c r="C210" s="234"/>
      <c r="D210" s="235" t="s">
        <v>168</v>
      </c>
      <c r="E210" s="236" t="s">
        <v>1</v>
      </c>
      <c r="F210" s="237" t="s">
        <v>1683</v>
      </c>
      <c r="G210" s="234"/>
      <c r="H210" s="238">
        <v>16.436</v>
      </c>
      <c r="I210" s="239"/>
      <c r="J210" s="234"/>
      <c r="K210" s="234"/>
      <c r="L210" s="240"/>
      <c r="M210" s="241"/>
      <c r="N210" s="242"/>
      <c r="O210" s="242"/>
      <c r="P210" s="242"/>
      <c r="Q210" s="242"/>
      <c r="R210" s="242"/>
      <c r="S210" s="242"/>
      <c r="T210" s="24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4" t="s">
        <v>168</v>
      </c>
      <c r="AU210" s="244" t="s">
        <v>90</v>
      </c>
      <c r="AV210" s="13" t="s">
        <v>90</v>
      </c>
      <c r="AW210" s="13" t="s">
        <v>34</v>
      </c>
      <c r="AX210" s="13" t="s">
        <v>79</v>
      </c>
      <c r="AY210" s="244" t="s">
        <v>160</v>
      </c>
    </row>
    <row r="211" s="14" customFormat="1">
      <c r="A211" s="14"/>
      <c r="B211" s="245"/>
      <c r="C211" s="246"/>
      <c r="D211" s="235" t="s">
        <v>168</v>
      </c>
      <c r="E211" s="247" t="s">
        <v>1</v>
      </c>
      <c r="F211" s="248" t="s">
        <v>175</v>
      </c>
      <c r="G211" s="246"/>
      <c r="H211" s="249">
        <v>36.164000000000001</v>
      </c>
      <c r="I211" s="250"/>
      <c r="J211" s="246"/>
      <c r="K211" s="246"/>
      <c r="L211" s="251"/>
      <c r="M211" s="252"/>
      <c r="N211" s="253"/>
      <c r="O211" s="253"/>
      <c r="P211" s="253"/>
      <c r="Q211" s="253"/>
      <c r="R211" s="253"/>
      <c r="S211" s="253"/>
      <c r="T211" s="25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5" t="s">
        <v>168</v>
      </c>
      <c r="AU211" s="255" t="s">
        <v>90</v>
      </c>
      <c r="AV211" s="14" t="s">
        <v>166</v>
      </c>
      <c r="AW211" s="14" t="s">
        <v>34</v>
      </c>
      <c r="AX211" s="14" t="s">
        <v>87</v>
      </c>
      <c r="AY211" s="255" t="s">
        <v>160</v>
      </c>
    </row>
    <row r="212" s="2" customFormat="1" ht="24.15" customHeight="1">
      <c r="A212" s="38"/>
      <c r="B212" s="39"/>
      <c r="C212" s="219" t="s">
        <v>307</v>
      </c>
      <c r="D212" s="219" t="s">
        <v>162</v>
      </c>
      <c r="E212" s="220" t="s">
        <v>711</v>
      </c>
      <c r="F212" s="221" t="s">
        <v>712</v>
      </c>
      <c r="G212" s="222" t="s">
        <v>250</v>
      </c>
      <c r="H212" s="223">
        <v>41.328000000000003</v>
      </c>
      <c r="I212" s="224"/>
      <c r="J212" s="225">
        <f>ROUND(I212*H212,2)</f>
        <v>0</v>
      </c>
      <c r="K212" s="226"/>
      <c r="L212" s="44"/>
      <c r="M212" s="227" t="s">
        <v>1</v>
      </c>
      <c r="N212" s="228" t="s">
        <v>44</v>
      </c>
      <c r="O212" s="91"/>
      <c r="P212" s="229">
        <f>O212*H212</f>
        <v>0</v>
      </c>
      <c r="Q212" s="229">
        <v>0.00039599999999999998</v>
      </c>
      <c r="R212" s="229">
        <f>Q212*H212</f>
        <v>0.016365887999999999</v>
      </c>
      <c r="S212" s="229">
        <v>0</v>
      </c>
      <c r="T212" s="230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1" t="s">
        <v>247</v>
      </c>
      <c r="AT212" s="231" t="s">
        <v>162</v>
      </c>
      <c r="AU212" s="231" t="s">
        <v>90</v>
      </c>
      <c r="AY212" s="17" t="s">
        <v>160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7" t="s">
        <v>87</v>
      </c>
      <c r="BK212" s="232">
        <f>ROUND(I212*H212,2)</f>
        <v>0</v>
      </c>
      <c r="BL212" s="17" t="s">
        <v>247</v>
      </c>
      <c r="BM212" s="231" t="s">
        <v>1686</v>
      </c>
    </row>
    <row r="213" s="15" customFormat="1">
      <c r="A213" s="15"/>
      <c r="B213" s="272"/>
      <c r="C213" s="273"/>
      <c r="D213" s="235" t="s">
        <v>168</v>
      </c>
      <c r="E213" s="274" t="s">
        <v>1</v>
      </c>
      <c r="F213" s="275" t="s">
        <v>1680</v>
      </c>
      <c r="G213" s="273"/>
      <c r="H213" s="274" t="s">
        <v>1</v>
      </c>
      <c r="I213" s="276"/>
      <c r="J213" s="273"/>
      <c r="K213" s="273"/>
      <c r="L213" s="277"/>
      <c r="M213" s="278"/>
      <c r="N213" s="279"/>
      <c r="O213" s="279"/>
      <c r="P213" s="279"/>
      <c r="Q213" s="279"/>
      <c r="R213" s="279"/>
      <c r="S213" s="279"/>
      <c r="T213" s="280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81" t="s">
        <v>168</v>
      </c>
      <c r="AU213" s="281" t="s">
        <v>90</v>
      </c>
      <c r="AV213" s="15" t="s">
        <v>87</v>
      </c>
      <c r="AW213" s="15" t="s">
        <v>34</v>
      </c>
      <c r="AX213" s="15" t="s">
        <v>79</v>
      </c>
      <c r="AY213" s="281" t="s">
        <v>160</v>
      </c>
    </row>
    <row r="214" s="13" customFormat="1">
      <c r="A214" s="13"/>
      <c r="B214" s="233"/>
      <c r="C214" s="234"/>
      <c r="D214" s="235" t="s">
        <v>168</v>
      </c>
      <c r="E214" s="236" t="s">
        <v>1</v>
      </c>
      <c r="F214" s="237" t="s">
        <v>1687</v>
      </c>
      <c r="G214" s="234"/>
      <c r="H214" s="238">
        <v>18.908000000000001</v>
      </c>
      <c r="I214" s="239"/>
      <c r="J214" s="234"/>
      <c r="K214" s="234"/>
      <c r="L214" s="240"/>
      <c r="M214" s="241"/>
      <c r="N214" s="242"/>
      <c r="O214" s="242"/>
      <c r="P214" s="242"/>
      <c r="Q214" s="242"/>
      <c r="R214" s="242"/>
      <c r="S214" s="242"/>
      <c r="T214" s="24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4" t="s">
        <v>168</v>
      </c>
      <c r="AU214" s="244" t="s">
        <v>90</v>
      </c>
      <c r="AV214" s="13" t="s">
        <v>90</v>
      </c>
      <c r="AW214" s="13" t="s">
        <v>34</v>
      </c>
      <c r="AX214" s="13" t="s">
        <v>79</v>
      </c>
      <c r="AY214" s="244" t="s">
        <v>160</v>
      </c>
    </row>
    <row r="215" s="15" customFormat="1">
      <c r="A215" s="15"/>
      <c r="B215" s="272"/>
      <c r="C215" s="273"/>
      <c r="D215" s="235" t="s">
        <v>168</v>
      </c>
      <c r="E215" s="274" t="s">
        <v>1</v>
      </c>
      <c r="F215" s="275" t="s">
        <v>1682</v>
      </c>
      <c r="G215" s="273"/>
      <c r="H215" s="274" t="s">
        <v>1</v>
      </c>
      <c r="I215" s="276"/>
      <c r="J215" s="273"/>
      <c r="K215" s="273"/>
      <c r="L215" s="277"/>
      <c r="M215" s="278"/>
      <c r="N215" s="279"/>
      <c r="O215" s="279"/>
      <c r="P215" s="279"/>
      <c r="Q215" s="279"/>
      <c r="R215" s="279"/>
      <c r="S215" s="279"/>
      <c r="T215" s="280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81" t="s">
        <v>168</v>
      </c>
      <c r="AU215" s="281" t="s">
        <v>90</v>
      </c>
      <c r="AV215" s="15" t="s">
        <v>87</v>
      </c>
      <c r="AW215" s="15" t="s">
        <v>34</v>
      </c>
      <c r="AX215" s="15" t="s">
        <v>79</v>
      </c>
      <c r="AY215" s="281" t="s">
        <v>160</v>
      </c>
    </row>
    <row r="216" s="13" customFormat="1">
      <c r="A216" s="13"/>
      <c r="B216" s="233"/>
      <c r="C216" s="234"/>
      <c r="D216" s="235" t="s">
        <v>168</v>
      </c>
      <c r="E216" s="236" t="s">
        <v>1</v>
      </c>
      <c r="F216" s="237" t="s">
        <v>1688</v>
      </c>
      <c r="G216" s="234"/>
      <c r="H216" s="238">
        <v>15.106</v>
      </c>
      <c r="I216" s="239"/>
      <c r="J216" s="234"/>
      <c r="K216" s="234"/>
      <c r="L216" s="240"/>
      <c r="M216" s="241"/>
      <c r="N216" s="242"/>
      <c r="O216" s="242"/>
      <c r="P216" s="242"/>
      <c r="Q216" s="242"/>
      <c r="R216" s="242"/>
      <c r="S216" s="242"/>
      <c r="T216" s="24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4" t="s">
        <v>168</v>
      </c>
      <c r="AU216" s="244" t="s">
        <v>90</v>
      </c>
      <c r="AV216" s="13" t="s">
        <v>90</v>
      </c>
      <c r="AW216" s="13" t="s">
        <v>34</v>
      </c>
      <c r="AX216" s="13" t="s">
        <v>79</v>
      </c>
      <c r="AY216" s="244" t="s">
        <v>160</v>
      </c>
    </row>
    <row r="217" s="15" customFormat="1">
      <c r="A217" s="15"/>
      <c r="B217" s="272"/>
      <c r="C217" s="273"/>
      <c r="D217" s="235" t="s">
        <v>168</v>
      </c>
      <c r="E217" s="274" t="s">
        <v>1</v>
      </c>
      <c r="F217" s="275" t="s">
        <v>1680</v>
      </c>
      <c r="G217" s="273"/>
      <c r="H217" s="274" t="s">
        <v>1</v>
      </c>
      <c r="I217" s="276"/>
      <c r="J217" s="273"/>
      <c r="K217" s="273"/>
      <c r="L217" s="277"/>
      <c r="M217" s="278"/>
      <c r="N217" s="279"/>
      <c r="O217" s="279"/>
      <c r="P217" s="279"/>
      <c r="Q217" s="279"/>
      <c r="R217" s="279"/>
      <c r="S217" s="279"/>
      <c r="T217" s="280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81" t="s">
        <v>168</v>
      </c>
      <c r="AU217" s="281" t="s">
        <v>90</v>
      </c>
      <c r="AV217" s="15" t="s">
        <v>87</v>
      </c>
      <c r="AW217" s="15" t="s">
        <v>34</v>
      </c>
      <c r="AX217" s="15" t="s">
        <v>79</v>
      </c>
      <c r="AY217" s="281" t="s">
        <v>160</v>
      </c>
    </row>
    <row r="218" s="13" customFormat="1">
      <c r="A218" s="13"/>
      <c r="B218" s="233"/>
      <c r="C218" s="234"/>
      <c r="D218" s="235" t="s">
        <v>168</v>
      </c>
      <c r="E218" s="236" t="s">
        <v>1</v>
      </c>
      <c r="F218" s="237" t="s">
        <v>1689</v>
      </c>
      <c r="G218" s="234"/>
      <c r="H218" s="238">
        <v>2.5939999999999999</v>
      </c>
      <c r="I218" s="239"/>
      <c r="J218" s="234"/>
      <c r="K218" s="234"/>
      <c r="L218" s="240"/>
      <c r="M218" s="241"/>
      <c r="N218" s="242"/>
      <c r="O218" s="242"/>
      <c r="P218" s="242"/>
      <c r="Q218" s="242"/>
      <c r="R218" s="242"/>
      <c r="S218" s="242"/>
      <c r="T218" s="24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4" t="s">
        <v>168</v>
      </c>
      <c r="AU218" s="244" t="s">
        <v>90</v>
      </c>
      <c r="AV218" s="13" t="s">
        <v>90</v>
      </c>
      <c r="AW218" s="13" t="s">
        <v>34</v>
      </c>
      <c r="AX218" s="13" t="s">
        <v>79</v>
      </c>
      <c r="AY218" s="244" t="s">
        <v>160</v>
      </c>
    </row>
    <row r="219" s="15" customFormat="1">
      <c r="A219" s="15"/>
      <c r="B219" s="272"/>
      <c r="C219" s="273"/>
      <c r="D219" s="235" t="s">
        <v>168</v>
      </c>
      <c r="E219" s="274" t="s">
        <v>1</v>
      </c>
      <c r="F219" s="275" t="s">
        <v>1682</v>
      </c>
      <c r="G219" s="273"/>
      <c r="H219" s="274" t="s">
        <v>1</v>
      </c>
      <c r="I219" s="276"/>
      <c r="J219" s="273"/>
      <c r="K219" s="273"/>
      <c r="L219" s="277"/>
      <c r="M219" s="278"/>
      <c r="N219" s="279"/>
      <c r="O219" s="279"/>
      <c r="P219" s="279"/>
      <c r="Q219" s="279"/>
      <c r="R219" s="279"/>
      <c r="S219" s="279"/>
      <c r="T219" s="280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81" t="s">
        <v>168</v>
      </c>
      <c r="AU219" s="281" t="s">
        <v>90</v>
      </c>
      <c r="AV219" s="15" t="s">
        <v>87</v>
      </c>
      <c r="AW219" s="15" t="s">
        <v>34</v>
      </c>
      <c r="AX219" s="15" t="s">
        <v>79</v>
      </c>
      <c r="AY219" s="281" t="s">
        <v>160</v>
      </c>
    </row>
    <row r="220" s="13" customFormat="1">
      <c r="A220" s="13"/>
      <c r="B220" s="233"/>
      <c r="C220" s="234"/>
      <c r="D220" s="235" t="s">
        <v>168</v>
      </c>
      <c r="E220" s="236" t="s">
        <v>1</v>
      </c>
      <c r="F220" s="237" t="s">
        <v>1690</v>
      </c>
      <c r="G220" s="234"/>
      <c r="H220" s="238">
        <v>4.7199999999999998</v>
      </c>
      <c r="I220" s="239"/>
      <c r="J220" s="234"/>
      <c r="K220" s="234"/>
      <c r="L220" s="240"/>
      <c r="M220" s="241"/>
      <c r="N220" s="242"/>
      <c r="O220" s="242"/>
      <c r="P220" s="242"/>
      <c r="Q220" s="242"/>
      <c r="R220" s="242"/>
      <c r="S220" s="242"/>
      <c r="T220" s="24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4" t="s">
        <v>168</v>
      </c>
      <c r="AU220" s="244" t="s">
        <v>90</v>
      </c>
      <c r="AV220" s="13" t="s">
        <v>90</v>
      </c>
      <c r="AW220" s="13" t="s">
        <v>34</v>
      </c>
      <c r="AX220" s="13" t="s">
        <v>79</v>
      </c>
      <c r="AY220" s="244" t="s">
        <v>160</v>
      </c>
    </row>
    <row r="221" s="14" customFormat="1">
      <c r="A221" s="14"/>
      <c r="B221" s="245"/>
      <c r="C221" s="246"/>
      <c r="D221" s="235" t="s">
        <v>168</v>
      </c>
      <c r="E221" s="247" t="s">
        <v>1</v>
      </c>
      <c r="F221" s="248" t="s">
        <v>175</v>
      </c>
      <c r="G221" s="246"/>
      <c r="H221" s="249">
        <v>41.328000000000003</v>
      </c>
      <c r="I221" s="250"/>
      <c r="J221" s="246"/>
      <c r="K221" s="246"/>
      <c r="L221" s="251"/>
      <c r="M221" s="252"/>
      <c r="N221" s="253"/>
      <c r="O221" s="253"/>
      <c r="P221" s="253"/>
      <c r="Q221" s="253"/>
      <c r="R221" s="253"/>
      <c r="S221" s="253"/>
      <c r="T221" s="25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5" t="s">
        <v>168</v>
      </c>
      <c r="AU221" s="255" t="s">
        <v>90</v>
      </c>
      <c r="AV221" s="14" t="s">
        <v>166</v>
      </c>
      <c r="AW221" s="14" t="s">
        <v>34</v>
      </c>
      <c r="AX221" s="14" t="s">
        <v>87</v>
      </c>
      <c r="AY221" s="255" t="s">
        <v>160</v>
      </c>
    </row>
    <row r="222" s="2" customFormat="1" ht="37.8" customHeight="1">
      <c r="A222" s="38"/>
      <c r="B222" s="39"/>
      <c r="C222" s="256" t="s">
        <v>311</v>
      </c>
      <c r="D222" s="256" t="s">
        <v>211</v>
      </c>
      <c r="E222" s="257" t="s">
        <v>1691</v>
      </c>
      <c r="F222" s="258" t="s">
        <v>1692</v>
      </c>
      <c r="G222" s="259" t="s">
        <v>250</v>
      </c>
      <c r="H222" s="260">
        <v>34.014000000000003</v>
      </c>
      <c r="I222" s="261"/>
      <c r="J222" s="262">
        <f>ROUND(I222*H222,2)</f>
        <v>0</v>
      </c>
      <c r="K222" s="263"/>
      <c r="L222" s="264"/>
      <c r="M222" s="265" t="s">
        <v>1</v>
      </c>
      <c r="N222" s="266" t="s">
        <v>44</v>
      </c>
      <c r="O222" s="91"/>
      <c r="P222" s="229">
        <f>O222*H222</f>
        <v>0</v>
      </c>
      <c r="Q222" s="229">
        <v>0.0057000000000000002</v>
      </c>
      <c r="R222" s="229">
        <f>Q222*H222</f>
        <v>0.19387980000000002</v>
      </c>
      <c r="S222" s="229">
        <v>0</v>
      </c>
      <c r="T222" s="230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1" t="s">
        <v>346</v>
      </c>
      <c r="AT222" s="231" t="s">
        <v>211</v>
      </c>
      <c r="AU222" s="231" t="s">
        <v>90</v>
      </c>
      <c r="AY222" s="17" t="s">
        <v>160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7" t="s">
        <v>87</v>
      </c>
      <c r="BK222" s="232">
        <f>ROUND(I222*H222,2)</f>
        <v>0</v>
      </c>
      <c r="BL222" s="17" t="s">
        <v>247</v>
      </c>
      <c r="BM222" s="231" t="s">
        <v>1693</v>
      </c>
    </row>
    <row r="223" s="15" customFormat="1">
      <c r="A223" s="15"/>
      <c r="B223" s="272"/>
      <c r="C223" s="273"/>
      <c r="D223" s="235" t="s">
        <v>168</v>
      </c>
      <c r="E223" s="274" t="s">
        <v>1</v>
      </c>
      <c r="F223" s="275" t="s">
        <v>1680</v>
      </c>
      <c r="G223" s="273"/>
      <c r="H223" s="274" t="s">
        <v>1</v>
      </c>
      <c r="I223" s="276"/>
      <c r="J223" s="273"/>
      <c r="K223" s="273"/>
      <c r="L223" s="277"/>
      <c r="M223" s="278"/>
      <c r="N223" s="279"/>
      <c r="O223" s="279"/>
      <c r="P223" s="279"/>
      <c r="Q223" s="279"/>
      <c r="R223" s="279"/>
      <c r="S223" s="279"/>
      <c r="T223" s="280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81" t="s">
        <v>168</v>
      </c>
      <c r="AU223" s="281" t="s">
        <v>90</v>
      </c>
      <c r="AV223" s="15" t="s">
        <v>87</v>
      </c>
      <c r="AW223" s="15" t="s">
        <v>34</v>
      </c>
      <c r="AX223" s="15" t="s">
        <v>79</v>
      </c>
      <c r="AY223" s="281" t="s">
        <v>160</v>
      </c>
    </row>
    <row r="224" s="13" customFormat="1">
      <c r="A224" s="13"/>
      <c r="B224" s="233"/>
      <c r="C224" s="234"/>
      <c r="D224" s="235" t="s">
        <v>168</v>
      </c>
      <c r="E224" s="236" t="s">
        <v>1</v>
      </c>
      <c r="F224" s="237" t="s">
        <v>1687</v>
      </c>
      <c r="G224" s="234"/>
      <c r="H224" s="238">
        <v>18.908000000000001</v>
      </c>
      <c r="I224" s="239"/>
      <c r="J224" s="234"/>
      <c r="K224" s="234"/>
      <c r="L224" s="240"/>
      <c r="M224" s="241"/>
      <c r="N224" s="242"/>
      <c r="O224" s="242"/>
      <c r="P224" s="242"/>
      <c r="Q224" s="242"/>
      <c r="R224" s="242"/>
      <c r="S224" s="242"/>
      <c r="T224" s="24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4" t="s">
        <v>168</v>
      </c>
      <c r="AU224" s="244" t="s">
        <v>90</v>
      </c>
      <c r="AV224" s="13" t="s">
        <v>90</v>
      </c>
      <c r="AW224" s="13" t="s">
        <v>34</v>
      </c>
      <c r="AX224" s="13" t="s">
        <v>79</v>
      </c>
      <c r="AY224" s="244" t="s">
        <v>160</v>
      </c>
    </row>
    <row r="225" s="15" customFormat="1">
      <c r="A225" s="15"/>
      <c r="B225" s="272"/>
      <c r="C225" s="273"/>
      <c r="D225" s="235" t="s">
        <v>168</v>
      </c>
      <c r="E225" s="274" t="s">
        <v>1</v>
      </c>
      <c r="F225" s="275" t="s">
        <v>1682</v>
      </c>
      <c r="G225" s="273"/>
      <c r="H225" s="274" t="s">
        <v>1</v>
      </c>
      <c r="I225" s="276"/>
      <c r="J225" s="273"/>
      <c r="K225" s="273"/>
      <c r="L225" s="277"/>
      <c r="M225" s="278"/>
      <c r="N225" s="279"/>
      <c r="O225" s="279"/>
      <c r="P225" s="279"/>
      <c r="Q225" s="279"/>
      <c r="R225" s="279"/>
      <c r="S225" s="279"/>
      <c r="T225" s="280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81" t="s">
        <v>168</v>
      </c>
      <c r="AU225" s="281" t="s">
        <v>90</v>
      </c>
      <c r="AV225" s="15" t="s">
        <v>87</v>
      </c>
      <c r="AW225" s="15" t="s">
        <v>34</v>
      </c>
      <c r="AX225" s="15" t="s">
        <v>79</v>
      </c>
      <c r="AY225" s="281" t="s">
        <v>160</v>
      </c>
    </row>
    <row r="226" s="13" customFormat="1">
      <c r="A226" s="13"/>
      <c r="B226" s="233"/>
      <c r="C226" s="234"/>
      <c r="D226" s="235" t="s">
        <v>168</v>
      </c>
      <c r="E226" s="236" t="s">
        <v>1</v>
      </c>
      <c r="F226" s="237" t="s">
        <v>1688</v>
      </c>
      <c r="G226" s="234"/>
      <c r="H226" s="238">
        <v>15.106</v>
      </c>
      <c r="I226" s="239"/>
      <c r="J226" s="234"/>
      <c r="K226" s="234"/>
      <c r="L226" s="240"/>
      <c r="M226" s="241"/>
      <c r="N226" s="242"/>
      <c r="O226" s="242"/>
      <c r="P226" s="242"/>
      <c r="Q226" s="242"/>
      <c r="R226" s="242"/>
      <c r="S226" s="242"/>
      <c r="T226" s="24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4" t="s">
        <v>168</v>
      </c>
      <c r="AU226" s="244" t="s">
        <v>90</v>
      </c>
      <c r="AV226" s="13" t="s">
        <v>90</v>
      </c>
      <c r="AW226" s="13" t="s">
        <v>34</v>
      </c>
      <c r="AX226" s="13" t="s">
        <v>79</v>
      </c>
      <c r="AY226" s="244" t="s">
        <v>160</v>
      </c>
    </row>
    <row r="227" s="14" customFormat="1">
      <c r="A227" s="14"/>
      <c r="B227" s="245"/>
      <c r="C227" s="246"/>
      <c r="D227" s="235" t="s">
        <v>168</v>
      </c>
      <c r="E227" s="247" t="s">
        <v>1</v>
      </c>
      <c r="F227" s="248" t="s">
        <v>175</v>
      </c>
      <c r="G227" s="246"/>
      <c r="H227" s="249">
        <v>34.014000000000003</v>
      </c>
      <c r="I227" s="250"/>
      <c r="J227" s="246"/>
      <c r="K227" s="246"/>
      <c r="L227" s="251"/>
      <c r="M227" s="252"/>
      <c r="N227" s="253"/>
      <c r="O227" s="253"/>
      <c r="P227" s="253"/>
      <c r="Q227" s="253"/>
      <c r="R227" s="253"/>
      <c r="S227" s="253"/>
      <c r="T227" s="25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5" t="s">
        <v>168</v>
      </c>
      <c r="AU227" s="255" t="s">
        <v>90</v>
      </c>
      <c r="AV227" s="14" t="s">
        <v>166</v>
      </c>
      <c r="AW227" s="14" t="s">
        <v>34</v>
      </c>
      <c r="AX227" s="14" t="s">
        <v>87</v>
      </c>
      <c r="AY227" s="255" t="s">
        <v>160</v>
      </c>
    </row>
    <row r="228" s="2" customFormat="1" ht="44.25" customHeight="1">
      <c r="A228" s="38"/>
      <c r="B228" s="39"/>
      <c r="C228" s="256" t="s">
        <v>316</v>
      </c>
      <c r="D228" s="256" t="s">
        <v>211</v>
      </c>
      <c r="E228" s="257" t="s">
        <v>1694</v>
      </c>
      <c r="F228" s="258" t="s">
        <v>1695</v>
      </c>
      <c r="G228" s="259" t="s">
        <v>250</v>
      </c>
      <c r="H228" s="260">
        <v>7.3140000000000001</v>
      </c>
      <c r="I228" s="261"/>
      <c r="J228" s="262">
        <f>ROUND(I228*H228,2)</f>
        <v>0</v>
      </c>
      <c r="K228" s="263"/>
      <c r="L228" s="264"/>
      <c r="M228" s="265" t="s">
        <v>1</v>
      </c>
      <c r="N228" s="266" t="s">
        <v>44</v>
      </c>
      <c r="O228" s="91"/>
      <c r="P228" s="229">
        <f>O228*H228</f>
        <v>0</v>
      </c>
      <c r="Q228" s="229">
        <v>0.0061999999999999998</v>
      </c>
      <c r="R228" s="229">
        <f>Q228*H228</f>
        <v>0.0453468</v>
      </c>
      <c r="S228" s="229">
        <v>0</v>
      </c>
      <c r="T228" s="230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1" t="s">
        <v>346</v>
      </c>
      <c r="AT228" s="231" t="s">
        <v>211</v>
      </c>
      <c r="AU228" s="231" t="s">
        <v>90</v>
      </c>
      <c r="AY228" s="17" t="s">
        <v>160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17" t="s">
        <v>87</v>
      </c>
      <c r="BK228" s="232">
        <f>ROUND(I228*H228,2)</f>
        <v>0</v>
      </c>
      <c r="BL228" s="17" t="s">
        <v>247</v>
      </c>
      <c r="BM228" s="231" t="s">
        <v>1696</v>
      </c>
    </row>
    <row r="229" s="15" customFormat="1">
      <c r="A229" s="15"/>
      <c r="B229" s="272"/>
      <c r="C229" s="273"/>
      <c r="D229" s="235" t="s">
        <v>168</v>
      </c>
      <c r="E229" s="274" t="s">
        <v>1</v>
      </c>
      <c r="F229" s="275" t="s">
        <v>1680</v>
      </c>
      <c r="G229" s="273"/>
      <c r="H229" s="274" t="s">
        <v>1</v>
      </c>
      <c r="I229" s="276"/>
      <c r="J229" s="273"/>
      <c r="K229" s="273"/>
      <c r="L229" s="277"/>
      <c r="M229" s="278"/>
      <c r="N229" s="279"/>
      <c r="O229" s="279"/>
      <c r="P229" s="279"/>
      <c r="Q229" s="279"/>
      <c r="R229" s="279"/>
      <c r="S229" s="279"/>
      <c r="T229" s="280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81" t="s">
        <v>168</v>
      </c>
      <c r="AU229" s="281" t="s">
        <v>90</v>
      </c>
      <c r="AV229" s="15" t="s">
        <v>87</v>
      </c>
      <c r="AW229" s="15" t="s">
        <v>34</v>
      </c>
      <c r="AX229" s="15" t="s">
        <v>79</v>
      </c>
      <c r="AY229" s="281" t="s">
        <v>160</v>
      </c>
    </row>
    <row r="230" s="13" customFormat="1">
      <c r="A230" s="13"/>
      <c r="B230" s="233"/>
      <c r="C230" s="234"/>
      <c r="D230" s="235" t="s">
        <v>168</v>
      </c>
      <c r="E230" s="236" t="s">
        <v>1</v>
      </c>
      <c r="F230" s="237" t="s">
        <v>1689</v>
      </c>
      <c r="G230" s="234"/>
      <c r="H230" s="238">
        <v>2.5939999999999999</v>
      </c>
      <c r="I230" s="239"/>
      <c r="J230" s="234"/>
      <c r="K230" s="234"/>
      <c r="L230" s="240"/>
      <c r="M230" s="241"/>
      <c r="N230" s="242"/>
      <c r="O230" s="242"/>
      <c r="P230" s="242"/>
      <c r="Q230" s="242"/>
      <c r="R230" s="242"/>
      <c r="S230" s="242"/>
      <c r="T230" s="24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4" t="s">
        <v>168</v>
      </c>
      <c r="AU230" s="244" t="s">
        <v>90</v>
      </c>
      <c r="AV230" s="13" t="s">
        <v>90</v>
      </c>
      <c r="AW230" s="13" t="s">
        <v>34</v>
      </c>
      <c r="AX230" s="13" t="s">
        <v>79</v>
      </c>
      <c r="AY230" s="244" t="s">
        <v>160</v>
      </c>
    </row>
    <row r="231" s="15" customFormat="1">
      <c r="A231" s="15"/>
      <c r="B231" s="272"/>
      <c r="C231" s="273"/>
      <c r="D231" s="235" t="s">
        <v>168</v>
      </c>
      <c r="E231" s="274" t="s">
        <v>1</v>
      </c>
      <c r="F231" s="275" t="s">
        <v>1682</v>
      </c>
      <c r="G231" s="273"/>
      <c r="H231" s="274" t="s">
        <v>1</v>
      </c>
      <c r="I231" s="276"/>
      <c r="J231" s="273"/>
      <c r="K231" s="273"/>
      <c r="L231" s="277"/>
      <c r="M231" s="278"/>
      <c r="N231" s="279"/>
      <c r="O231" s="279"/>
      <c r="P231" s="279"/>
      <c r="Q231" s="279"/>
      <c r="R231" s="279"/>
      <c r="S231" s="279"/>
      <c r="T231" s="280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81" t="s">
        <v>168</v>
      </c>
      <c r="AU231" s="281" t="s">
        <v>90</v>
      </c>
      <c r="AV231" s="15" t="s">
        <v>87</v>
      </c>
      <c r="AW231" s="15" t="s">
        <v>34</v>
      </c>
      <c r="AX231" s="15" t="s">
        <v>79</v>
      </c>
      <c r="AY231" s="281" t="s">
        <v>160</v>
      </c>
    </row>
    <row r="232" s="13" customFormat="1">
      <c r="A232" s="13"/>
      <c r="B232" s="233"/>
      <c r="C232" s="234"/>
      <c r="D232" s="235" t="s">
        <v>168</v>
      </c>
      <c r="E232" s="236" t="s">
        <v>1</v>
      </c>
      <c r="F232" s="237" t="s">
        <v>1690</v>
      </c>
      <c r="G232" s="234"/>
      <c r="H232" s="238">
        <v>4.7199999999999998</v>
      </c>
      <c r="I232" s="239"/>
      <c r="J232" s="234"/>
      <c r="K232" s="234"/>
      <c r="L232" s="240"/>
      <c r="M232" s="241"/>
      <c r="N232" s="242"/>
      <c r="O232" s="242"/>
      <c r="P232" s="242"/>
      <c r="Q232" s="242"/>
      <c r="R232" s="242"/>
      <c r="S232" s="242"/>
      <c r="T232" s="24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4" t="s">
        <v>168</v>
      </c>
      <c r="AU232" s="244" t="s">
        <v>90</v>
      </c>
      <c r="AV232" s="13" t="s">
        <v>90</v>
      </c>
      <c r="AW232" s="13" t="s">
        <v>34</v>
      </c>
      <c r="AX232" s="13" t="s">
        <v>79</v>
      </c>
      <c r="AY232" s="244" t="s">
        <v>160</v>
      </c>
    </row>
    <row r="233" s="14" customFormat="1">
      <c r="A233" s="14"/>
      <c r="B233" s="245"/>
      <c r="C233" s="246"/>
      <c r="D233" s="235" t="s">
        <v>168</v>
      </c>
      <c r="E233" s="247" t="s">
        <v>1</v>
      </c>
      <c r="F233" s="248" t="s">
        <v>175</v>
      </c>
      <c r="G233" s="246"/>
      <c r="H233" s="249">
        <v>7.3140000000000001</v>
      </c>
      <c r="I233" s="250"/>
      <c r="J233" s="246"/>
      <c r="K233" s="246"/>
      <c r="L233" s="251"/>
      <c r="M233" s="252"/>
      <c r="N233" s="253"/>
      <c r="O233" s="253"/>
      <c r="P233" s="253"/>
      <c r="Q233" s="253"/>
      <c r="R233" s="253"/>
      <c r="S233" s="253"/>
      <c r="T233" s="25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5" t="s">
        <v>168</v>
      </c>
      <c r="AU233" s="255" t="s">
        <v>90</v>
      </c>
      <c r="AV233" s="14" t="s">
        <v>166</v>
      </c>
      <c r="AW233" s="14" t="s">
        <v>34</v>
      </c>
      <c r="AX233" s="14" t="s">
        <v>87</v>
      </c>
      <c r="AY233" s="255" t="s">
        <v>160</v>
      </c>
    </row>
    <row r="234" s="2" customFormat="1" ht="24.15" customHeight="1">
      <c r="A234" s="38"/>
      <c r="B234" s="39"/>
      <c r="C234" s="219" t="s">
        <v>320</v>
      </c>
      <c r="D234" s="219" t="s">
        <v>162</v>
      </c>
      <c r="E234" s="220" t="s">
        <v>724</v>
      </c>
      <c r="F234" s="221" t="s">
        <v>725</v>
      </c>
      <c r="G234" s="222" t="s">
        <v>214</v>
      </c>
      <c r="H234" s="223">
        <v>0.48199999999999998</v>
      </c>
      <c r="I234" s="224"/>
      <c r="J234" s="225">
        <f>ROUND(I234*H234,2)</f>
        <v>0</v>
      </c>
      <c r="K234" s="226"/>
      <c r="L234" s="44"/>
      <c r="M234" s="267" t="s">
        <v>1</v>
      </c>
      <c r="N234" s="268" t="s">
        <v>44</v>
      </c>
      <c r="O234" s="269"/>
      <c r="P234" s="270">
        <f>O234*H234</f>
        <v>0</v>
      </c>
      <c r="Q234" s="270">
        <v>0</v>
      </c>
      <c r="R234" s="270">
        <f>Q234*H234</f>
        <v>0</v>
      </c>
      <c r="S234" s="270">
        <v>0</v>
      </c>
      <c r="T234" s="271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1" t="s">
        <v>247</v>
      </c>
      <c r="AT234" s="231" t="s">
        <v>162</v>
      </c>
      <c r="AU234" s="231" t="s">
        <v>90</v>
      </c>
      <c r="AY234" s="17" t="s">
        <v>160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7" t="s">
        <v>87</v>
      </c>
      <c r="BK234" s="232">
        <f>ROUND(I234*H234,2)</f>
        <v>0</v>
      </c>
      <c r="BL234" s="17" t="s">
        <v>247</v>
      </c>
      <c r="BM234" s="231" t="s">
        <v>1697</v>
      </c>
    </row>
    <row r="235" s="2" customFormat="1" ht="6.96" customHeight="1">
      <c r="A235" s="38"/>
      <c r="B235" s="66"/>
      <c r="C235" s="67"/>
      <c r="D235" s="67"/>
      <c r="E235" s="67"/>
      <c r="F235" s="67"/>
      <c r="G235" s="67"/>
      <c r="H235" s="67"/>
      <c r="I235" s="67"/>
      <c r="J235" s="67"/>
      <c r="K235" s="67"/>
      <c r="L235" s="44"/>
      <c r="M235" s="38"/>
      <c r="O235" s="38"/>
      <c r="P235" s="38"/>
      <c r="Q235" s="38"/>
      <c r="R235" s="38"/>
      <c r="S235" s="38"/>
      <c r="T235" s="38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</row>
  </sheetData>
  <sheetProtection sheet="1" autoFilter="0" formatColumns="0" formatRows="0" objects="1" scenarios="1" spinCount="100000" saltValue="7zIpsoTZ/lz8llxraWMtU4GJ7TCD56xeVtny5BR6yxAS/C2G0oOIOibI8VFM1QF35IbolDzbY6PT05krcPOveg==" hashValue="emRn8ZxQXglsYGfm8tS8rnFT2qTkj5DoZgScDf63ioHchZBOf4E4tsxNdf1xdSocGmaSKlQWx+u4YPZDWGIeJw==" algorithmName="SHA-512" password="CC35"/>
  <autoFilter ref="C123:K234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90</v>
      </c>
    </row>
    <row r="4" s="1" customFormat="1" ht="24.96" customHeight="1">
      <c r="B4" s="20"/>
      <c r="D4" s="138" t="s">
        <v>126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Revitalizace veřejných ploch města Luby - ETAPA II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127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1698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19. 10. 2020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">
        <v>36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37</v>
      </c>
      <c r="F24" s="38"/>
      <c r="G24" s="38"/>
      <c r="H24" s="38"/>
      <c r="I24" s="140" t="s">
        <v>28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39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41</v>
      </c>
      <c r="G32" s="38"/>
      <c r="H32" s="38"/>
      <c r="I32" s="152" t="s">
        <v>40</v>
      </c>
      <c r="J32" s="152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40" t="s">
        <v>44</v>
      </c>
      <c r="F33" s="154">
        <f>ROUND((SUM(BE120:BE140)),  2)</f>
        <v>0</v>
      </c>
      <c r="G33" s="38"/>
      <c r="H33" s="38"/>
      <c r="I33" s="155">
        <v>0.20999999999999999</v>
      </c>
      <c r="J33" s="154">
        <f>ROUND(((SUM(BE120:BE140))*I33),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45</v>
      </c>
      <c r="F34" s="154">
        <f>ROUND((SUM(BF120:BF140)),  2)</f>
        <v>0</v>
      </c>
      <c r="G34" s="38"/>
      <c r="H34" s="38"/>
      <c r="I34" s="155">
        <v>0.14999999999999999</v>
      </c>
      <c r="J34" s="154">
        <f>ROUND(((SUM(BF120:BF140))*I34),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46</v>
      </c>
      <c r="F35" s="154">
        <f>ROUND((SUM(BG120:BG140)),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47</v>
      </c>
      <c r="F36" s="154">
        <f>ROUND((SUM(BH120:BH140)),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48</v>
      </c>
      <c r="F37" s="154">
        <f>ROUND((SUM(BI120:BI140)),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Revitalizace veřejných ploch města Luby - ETAPA II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VON - Vedlejší a ostatní náklady Etapa II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Luby u Chebu</v>
      </c>
      <c r="G89" s="40"/>
      <c r="H89" s="40"/>
      <c r="I89" s="32" t="s">
        <v>22</v>
      </c>
      <c r="J89" s="79" t="str">
        <f>IF(J12="","",J12)</f>
        <v>19. 10. 2020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Luby</v>
      </c>
      <c r="G91" s="40"/>
      <c r="H91" s="40"/>
      <c r="I91" s="32" t="s">
        <v>31</v>
      </c>
      <c r="J91" s="36" t="str">
        <f>E21</f>
        <v>A69 - Architekti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 Pavel Šturc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130</v>
      </c>
      <c r="D94" s="176"/>
      <c r="E94" s="176"/>
      <c r="F94" s="176"/>
      <c r="G94" s="176"/>
      <c r="H94" s="176"/>
      <c r="I94" s="176"/>
      <c r="J94" s="177" t="s">
        <v>131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132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133</v>
      </c>
    </row>
    <row r="97" s="9" customFormat="1" ht="24.96" customHeight="1">
      <c r="A97" s="9"/>
      <c r="B97" s="179"/>
      <c r="C97" s="180"/>
      <c r="D97" s="181" t="s">
        <v>143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1699</v>
      </c>
      <c r="E98" s="188"/>
      <c r="F98" s="188"/>
      <c r="G98" s="188"/>
      <c r="H98" s="188"/>
      <c r="I98" s="188"/>
      <c r="J98" s="189">
        <f>J122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1700</v>
      </c>
      <c r="E99" s="188"/>
      <c r="F99" s="188"/>
      <c r="G99" s="188"/>
      <c r="H99" s="188"/>
      <c r="I99" s="188"/>
      <c r="J99" s="189">
        <f>J127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1701</v>
      </c>
      <c r="E100" s="188"/>
      <c r="F100" s="188"/>
      <c r="G100" s="188"/>
      <c r="H100" s="188"/>
      <c r="I100" s="188"/>
      <c r="J100" s="189">
        <f>J138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145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74" t="str">
        <f>E7</f>
        <v>Revitalizace veřejných ploch města Luby - ETAPA II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127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VON - Vedlejší a ostatní náklady Etapa II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>Luby u Chebu</v>
      </c>
      <c r="G114" s="40"/>
      <c r="H114" s="40"/>
      <c r="I114" s="32" t="s">
        <v>22</v>
      </c>
      <c r="J114" s="79" t="str">
        <f>IF(J12="","",J12)</f>
        <v>19. 10. 2020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>Město Luby</v>
      </c>
      <c r="G116" s="40"/>
      <c r="H116" s="40"/>
      <c r="I116" s="32" t="s">
        <v>31</v>
      </c>
      <c r="J116" s="36" t="str">
        <f>E21</f>
        <v>A69 - Architekti s.r.o.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29</v>
      </c>
      <c r="D117" s="40"/>
      <c r="E117" s="40"/>
      <c r="F117" s="27" t="str">
        <f>IF(E18="","",E18)</f>
        <v>Vyplň údaj</v>
      </c>
      <c r="G117" s="40"/>
      <c r="H117" s="40"/>
      <c r="I117" s="32" t="s">
        <v>35</v>
      </c>
      <c r="J117" s="36" t="str">
        <f>E24</f>
        <v>Ing. Pavel Šturc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146</v>
      </c>
      <c r="D119" s="194" t="s">
        <v>64</v>
      </c>
      <c r="E119" s="194" t="s">
        <v>60</v>
      </c>
      <c r="F119" s="194" t="s">
        <v>61</v>
      </c>
      <c r="G119" s="194" t="s">
        <v>147</v>
      </c>
      <c r="H119" s="194" t="s">
        <v>148</v>
      </c>
      <c r="I119" s="194" t="s">
        <v>149</v>
      </c>
      <c r="J119" s="195" t="s">
        <v>131</v>
      </c>
      <c r="K119" s="196" t="s">
        <v>150</v>
      </c>
      <c r="L119" s="197"/>
      <c r="M119" s="100" t="s">
        <v>1</v>
      </c>
      <c r="N119" s="101" t="s">
        <v>43</v>
      </c>
      <c r="O119" s="101" t="s">
        <v>151</v>
      </c>
      <c r="P119" s="101" t="s">
        <v>152</v>
      </c>
      <c r="Q119" s="101" t="s">
        <v>153</v>
      </c>
      <c r="R119" s="101" t="s">
        <v>154</v>
      </c>
      <c r="S119" s="101" t="s">
        <v>155</v>
      </c>
      <c r="T119" s="102" t="s">
        <v>156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157</v>
      </c>
      <c r="D120" s="40"/>
      <c r="E120" s="40"/>
      <c r="F120" s="40"/>
      <c r="G120" s="40"/>
      <c r="H120" s="40"/>
      <c r="I120" s="40"/>
      <c r="J120" s="198">
        <f>BK120</f>
        <v>0</v>
      </c>
      <c r="K120" s="40"/>
      <c r="L120" s="44"/>
      <c r="M120" s="103"/>
      <c r="N120" s="199"/>
      <c r="O120" s="104"/>
      <c r="P120" s="200">
        <f>P121</f>
        <v>0</v>
      </c>
      <c r="Q120" s="104"/>
      <c r="R120" s="200">
        <f>R121</f>
        <v>0</v>
      </c>
      <c r="S120" s="104"/>
      <c r="T120" s="201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78</v>
      </c>
      <c r="AU120" s="17" t="s">
        <v>133</v>
      </c>
      <c r="BK120" s="202">
        <f>BK121</f>
        <v>0</v>
      </c>
    </row>
    <row r="121" s="12" customFormat="1" ht="25.92" customHeight="1">
      <c r="A121" s="12"/>
      <c r="B121" s="203"/>
      <c r="C121" s="204"/>
      <c r="D121" s="205" t="s">
        <v>78</v>
      </c>
      <c r="E121" s="206" t="s">
        <v>476</v>
      </c>
      <c r="F121" s="206" t="s">
        <v>477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P122+P127+P138</f>
        <v>0</v>
      </c>
      <c r="Q121" s="211"/>
      <c r="R121" s="212">
        <f>R122+R127+R138</f>
        <v>0</v>
      </c>
      <c r="S121" s="211"/>
      <c r="T121" s="213">
        <f>T122+T127+T138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189</v>
      </c>
      <c r="AT121" s="215" t="s">
        <v>78</v>
      </c>
      <c r="AU121" s="215" t="s">
        <v>79</v>
      </c>
      <c r="AY121" s="214" t="s">
        <v>160</v>
      </c>
      <c r="BK121" s="216">
        <f>BK122+BK127+BK138</f>
        <v>0</v>
      </c>
    </row>
    <row r="122" s="12" customFormat="1" ht="22.8" customHeight="1">
      <c r="A122" s="12"/>
      <c r="B122" s="203"/>
      <c r="C122" s="204"/>
      <c r="D122" s="205" t="s">
        <v>78</v>
      </c>
      <c r="E122" s="217" t="s">
        <v>1702</v>
      </c>
      <c r="F122" s="217" t="s">
        <v>1703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SUM(P123:P126)</f>
        <v>0</v>
      </c>
      <c r="Q122" s="211"/>
      <c r="R122" s="212">
        <f>SUM(R123:R126)</f>
        <v>0</v>
      </c>
      <c r="S122" s="211"/>
      <c r="T122" s="213">
        <f>SUM(T123:T126)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189</v>
      </c>
      <c r="AT122" s="215" t="s">
        <v>78</v>
      </c>
      <c r="AU122" s="215" t="s">
        <v>87</v>
      </c>
      <c r="AY122" s="214" t="s">
        <v>160</v>
      </c>
      <c r="BK122" s="216">
        <f>SUM(BK123:BK126)</f>
        <v>0</v>
      </c>
    </row>
    <row r="123" s="2" customFormat="1" ht="16.5" customHeight="1">
      <c r="A123" s="38"/>
      <c r="B123" s="39"/>
      <c r="C123" s="219" t="s">
        <v>87</v>
      </c>
      <c r="D123" s="219" t="s">
        <v>162</v>
      </c>
      <c r="E123" s="220" t="s">
        <v>1704</v>
      </c>
      <c r="F123" s="221" t="s">
        <v>1705</v>
      </c>
      <c r="G123" s="222" t="s">
        <v>483</v>
      </c>
      <c r="H123" s="223">
        <v>1</v>
      </c>
      <c r="I123" s="224"/>
      <c r="J123" s="225">
        <f>ROUND(I123*H123,2)</f>
        <v>0</v>
      </c>
      <c r="K123" s="226"/>
      <c r="L123" s="44"/>
      <c r="M123" s="227" t="s">
        <v>1</v>
      </c>
      <c r="N123" s="228" t="s">
        <v>44</v>
      </c>
      <c r="O123" s="91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1" t="s">
        <v>484</v>
      </c>
      <c r="AT123" s="231" t="s">
        <v>162</v>
      </c>
      <c r="AU123" s="231" t="s">
        <v>90</v>
      </c>
      <c r="AY123" s="17" t="s">
        <v>160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7" t="s">
        <v>87</v>
      </c>
      <c r="BK123" s="232">
        <f>ROUND(I123*H123,2)</f>
        <v>0</v>
      </c>
      <c r="BL123" s="17" t="s">
        <v>484</v>
      </c>
      <c r="BM123" s="231" t="s">
        <v>1706</v>
      </c>
    </row>
    <row r="124" s="2" customFormat="1" ht="16.5" customHeight="1">
      <c r="A124" s="38"/>
      <c r="B124" s="39"/>
      <c r="C124" s="219" t="s">
        <v>90</v>
      </c>
      <c r="D124" s="219" t="s">
        <v>162</v>
      </c>
      <c r="E124" s="220" t="s">
        <v>1707</v>
      </c>
      <c r="F124" s="221" t="s">
        <v>1708</v>
      </c>
      <c r="G124" s="222" t="s">
        <v>483</v>
      </c>
      <c r="H124" s="223">
        <v>1</v>
      </c>
      <c r="I124" s="224"/>
      <c r="J124" s="225">
        <f>ROUND(I124*H124,2)</f>
        <v>0</v>
      </c>
      <c r="K124" s="226"/>
      <c r="L124" s="44"/>
      <c r="M124" s="227" t="s">
        <v>1</v>
      </c>
      <c r="N124" s="228" t="s">
        <v>44</v>
      </c>
      <c r="O124" s="91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1" t="s">
        <v>484</v>
      </c>
      <c r="AT124" s="231" t="s">
        <v>162</v>
      </c>
      <c r="AU124" s="231" t="s">
        <v>90</v>
      </c>
      <c r="AY124" s="17" t="s">
        <v>160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7" t="s">
        <v>87</v>
      </c>
      <c r="BK124" s="232">
        <f>ROUND(I124*H124,2)</f>
        <v>0</v>
      </c>
      <c r="BL124" s="17" t="s">
        <v>484</v>
      </c>
      <c r="BM124" s="231" t="s">
        <v>1709</v>
      </c>
    </row>
    <row r="125" s="2" customFormat="1" ht="16.5" customHeight="1">
      <c r="A125" s="38"/>
      <c r="B125" s="39"/>
      <c r="C125" s="219" t="s">
        <v>180</v>
      </c>
      <c r="D125" s="219" t="s">
        <v>162</v>
      </c>
      <c r="E125" s="220" t="s">
        <v>1710</v>
      </c>
      <c r="F125" s="221" t="s">
        <v>1711</v>
      </c>
      <c r="G125" s="222" t="s">
        <v>483</v>
      </c>
      <c r="H125" s="223">
        <v>1</v>
      </c>
      <c r="I125" s="224"/>
      <c r="J125" s="225">
        <f>ROUND(I125*H125,2)</f>
        <v>0</v>
      </c>
      <c r="K125" s="226"/>
      <c r="L125" s="44"/>
      <c r="M125" s="227" t="s">
        <v>1</v>
      </c>
      <c r="N125" s="228" t="s">
        <v>44</v>
      </c>
      <c r="O125" s="91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484</v>
      </c>
      <c r="AT125" s="231" t="s">
        <v>162</v>
      </c>
      <c r="AU125" s="231" t="s">
        <v>90</v>
      </c>
      <c r="AY125" s="17" t="s">
        <v>160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87</v>
      </c>
      <c r="BK125" s="232">
        <f>ROUND(I125*H125,2)</f>
        <v>0</v>
      </c>
      <c r="BL125" s="17" t="s">
        <v>484</v>
      </c>
      <c r="BM125" s="231" t="s">
        <v>1712</v>
      </c>
    </row>
    <row r="126" s="2" customFormat="1" ht="16.5" customHeight="1">
      <c r="A126" s="38"/>
      <c r="B126" s="39"/>
      <c r="C126" s="219" t="s">
        <v>166</v>
      </c>
      <c r="D126" s="219" t="s">
        <v>162</v>
      </c>
      <c r="E126" s="220" t="s">
        <v>1284</v>
      </c>
      <c r="F126" s="221" t="s">
        <v>1285</v>
      </c>
      <c r="G126" s="222" t="s">
        <v>483</v>
      </c>
      <c r="H126" s="223">
        <v>1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44</v>
      </c>
      <c r="O126" s="91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166</v>
      </c>
      <c r="AT126" s="231" t="s">
        <v>162</v>
      </c>
      <c r="AU126" s="231" t="s">
        <v>90</v>
      </c>
      <c r="AY126" s="17" t="s">
        <v>160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87</v>
      </c>
      <c r="BK126" s="232">
        <f>ROUND(I126*H126,2)</f>
        <v>0</v>
      </c>
      <c r="BL126" s="17" t="s">
        <v>166</v>
      </c>
      <c r="BM126" s="231" t="s">
        <v>1713</v>
      </c>
    </row>
    <row r="127" s="12" customFormat="1" ht="22.8" customHeight="1">
      <c r="A127" s="12"/>
      <c r="B127" s="203"/>
      <c r="C127" s="204"/>
      <c r="D127" s="205" t="s">
        <v>78</v>
      </c>
      <c r="E127" s="217" t="s">
        <v>1714</v>
      </c>
      <c r="F127" s="217" t="s">
        <v>1715</v>
      </c>
      <c r="G127" s="204"/>
      <c r="H127" s="204"/>
      <c r="I127" s="207"/>
      <c r="J127" s="218">
        <f>BK127</f>
        <v>0</v>
      </c>
      <c r="K127" s="204"/>
      <c r="L127" s="209"/>
      <c r="M127" s="210"/>
      <c r="N127" s="211"/>
      <c r="O127" s="211"/>
      <c r="P127" s="212">
        <f>SUM(P128:P137)</f>
        <v>0</v>
      </c>
      <c r="Q127" s="211"/>
      <c r="R127" s="212">
        <f>SUM(R128:R137)</f>
        <v>0</v>
      </c>
      <c r="S127" s="211"/>
      <c r="T127" s="213">
        <f>SUM(T128:T137)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189</v>
      </c>
      <c r="AT127" s="215" t="s">
        <v>78</v>
      </c>
      <c r="AU127" s="215" t="s">
        <v>87</v>
      </c>
      <c r="AY127" s="214" t="s">
        <v>160</v>
      </c>
      <c r="BK127" s="216">
        <f>SUM(BK128:BK137)</f>
        <v>0</v>
      </c>
    </row>
    <row r="128" s="2" customFormat="1" ht="16.5" customHeight="1">
      <c r="A128" s="38"/>
      <c r="B128" s="39"/>
      <c r="C128" s="219" t="s">
        <v>189</v>
      </c>
      <c r="D128" s="219" t="s">
        <v>162</v>
      </c>
      <c r="E128" s="220" t="s">
        <v>1716</v>
      </c>
      <c r="F128" s="221" t="s">
        <v>1715</v>
      </c>
      <c r="G128" s="222" t="s">
        <v>483</v>
      </c>
      <c r="H128" s="223">
        <v>1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44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166</v>
      </c>
      <c r="AT128" s="231" t="s">
        <v>162</v>
      </c>
      <c r="AU128" s="231" t="s">
        <v>90</v>
      </c>
      <c r="AY128" s="17" t="s">
        <v>160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87</v>
      </c>
      <c r="BK128" s="232">
        <f>ROUND(I128*H128,2)</f>
        <v>0</v>
      </c>
      <c r="BL128" s="17" t="s">
        <v>166</v>
      </c>
      <c r="BM128" s="231" t="s">
        <v>1717</v>
      </c>
    </row>
    <row r="129" s="2" customFormat="1" ht="16.5" customHeight="1">
      <c r="A129" s="38"/>
      <c r="B129" s="39"/>
      <c r="C129" s="219" t="s">
        <v>194</v>
      </c>
      <c r="D129" s="219" t="s">
        <v>162</v>
      </c>
      <c r="E129" s="220" t="s">
        <v>1718</v>
      </c>
      <c r="F129" s="221" t="s">
        <v>1719</v>
      </c>
      <c r="G129" s="222" t="s">
        <v>483</v>
      </c>
      <c r="H129" s="223">
        <v>1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44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166</v>
      </c>
      <c r="AT129" s="231" t="s">
        <v>162</v>
      </c>
      <c r="AU129" s="231" t="s">
        <v>90</v>
      </c>
      <c r="AY129" s="17" t="s">
        <v>160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87</v>
      </c>
      <c r="BK129" s="232">
        <f>ROUND(I129*H129,2)</f>
        <v>0</v>
      </c>
      <c r="BL129" s="17" t="s">
        <v>166</v>
      </c>
      <c r="BM129" s="231" t="s">
        <v>1720</v>
      </c>
    </row>
    <row r="130" s="2" customFormat="1" ht="16.5" customHeight="1">
      <c r="A130" s="38"/>
      <c r="B130" s="39"/>
      <c r="C130" s="219" t="s">
        <v>199</v>
      </c>
      <c r="D130" s="219" t="s">
        <v>162</v>
      </c>
      <c r="E130" s="220" t="s">
        <v>1721</v>
      </c>
      <c r="F130" s="221" t="s">
        <v>1722</v>
      </c>
      <c r="G130" s="222" t="s">
        <v>483</v>
      </c>
      <c r="H130" s="223">
        <v>1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44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166</v>
      </c>
      <c r="AT130" s="231" t="s">
        <v>162</v>
      </c>
      <c r="AU130" s="231" t="s">
        <v>90</v>
      </c>
      <c r="AY130" s="17" t="s">
        <v>160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87</v>
      </c>
      <c r="BK130" s="232">
        <f>ROUND(I130*H130,2)</f>
        <v>0</v>
      </c>
      <c r="BL130" s="17" t="s">
        <v>166</v>
      </c>
      <c r="BM130" s="231" t="s">
        <v>1723</v>
      </c>
    </row>
    <row r="131" s="2" customFormat="1" ht="16.5" customHeight="1">
      <c r="A131" s="38"/>
      <c r="B131" s="39"/>
      <c r="C131" s="219" t="s">
        <v>204</v>
      </c>
      <c r="D131" s="219" t="s">
        <v>162</v>
      </c>
      <c r="E131" s="220" t="s">
        <v>1724</v>
      </c>
      <c r="F131" s="221" t="s">
        <v>1725</v>
      </c>
      <c r="G131" s="222" t="s">
        <v>483</v>
      </c>
      <c r="H131" s="223">
        <v>1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44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484</v>
      </c>
      <c r="AT131" s="231" t="s">
        <v>162</v>
      </c>
      <c r="AU131" s="231" t="s">
        <v>90</v>
      </c>
      <c r="AY131" s="17" t="s">
        <v>160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87</v>
      </c>
      <c r="BK131" s="232">
        <f>ROUND(I131*H131,2)</f>
        <v>0</v>
      </c>
      <c r="BL131" s="17" t="s">
        <v>484</v>
      </c>
      <c r="BM131" s="231" t="s">
        <v>1726</v>
      </c>
    </row>
    <row r="132" s="2" customFormat="1" ht="24.15" customHeight="1">
      <c r="A132" s="38"/>
      <c r="B132" s="39"/>
      <c r="C132" s="219" t="s">
        <v>210</v>
      </c>
      <c r="D132" s="219" t="s">
        <v>162</v>
      </c>
      <c r="E132" s="220" t="s">
        <v>1727</v>
      </c>
      <c r="F132" s="221" t="s">
        <v>1728</v>
      </c>
      <c r="G132" s="222" t="s">
        <v>483</v>
      </c>
      <c r="H132" s="223">
        <v>1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44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484</v>
      </c>
      <c r="AT132" s="231" t="s">
        <v>162</v>
      </c>
      <c r="AU132" s="231" t="s">
        <v>90</v>
      </c>
      <c r="AY132" s="17" t="s">
        <v>160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87</v>
      </c>
      <c r="BK132" s="232">
        <f>ROUND(I132*H132,2)</f>
        <v>0</v>
      </c>
      <c r="BL132" s="17" t="s">
        <v>484</v>
      </c>
      <c r="BM132" s="231" t="s">
        <v>1729</v>
      </c>
    </row>
    <row r="133" s="2" customFormat="1" ht="16.5" customHeight="1">
      <c r="A133" s="38"/>
      <c r="B133" s="39"/>
      <c r="C133" s="219" t="s">
        <v>217</v>
      </c>
      <c r="D133" s="219" t="s">
        <v>162</v>
      </c>
      <c r="E133" s="220" t="s">
        <v>1730</v>
      </c>
      <c r="F133" s="221" t="s">
        <v>1731</v>
      </c>
      <c r="G133" s="222" t="s">
        <v>483</v>
      </c>
      <c r="H133" s="223">
        <v>1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44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484</v>
      </c>
      <c r="AT133" s="231" t="s">
        <v>162</v>
      </c>
      <c r="AU133" s="231" t="s">
        <v>90</v>
      </c>
      <c r="AY133" s="17" t="s">
        <v>160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87</v>
      </c>
      <c r="BK133" s="232">
        <f>ROUND(I133*H133,2)</f>
        <v>0</v>
      </c>
      <c r="BL133" s="17" t="s">
        <v>484</v>
      </c>
      <c r="BM133" s="231" t="s">
        <v>1732</v>
      </c>
    </row>
    <row r="134" s="2" customFormat="1" ht="16.5" customHeight="1">
      <c r="A134" s="38"/>
      <c r="B134" s="39"/>
      <c r="C134" s="219" t="s">
        <v>223</v>
      </c>
      <c r="D134" s="219" t="s">
        <v>162</v>
      </c>
      <c r="E134" s="220" t="s">
        <v>1733</v>
      </c>
      <c r="F134" s="221" t="s">
        <v>1734</v>
      </c>
      <c r="G134" s="222" t="s">
        <v>483</v>
      </c>
      <c r="H134" s="223">
        <v>1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44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484</v>
      </c>
      <c r="AT134" s="231" t="s">
        <v>162</v>
      </c>
      <c r="AU134" s="231" t="s">
        <v>90</v>
      </c>
      <c r="AY134" s="17" t="s">
        <v>160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87</v>
      </c>
      <c r="BK134" s="232">
        <f>ROUND(I134*H134,2)</f>
        <v>0</v>
      </c>
      <c r="BL134" s="17" t="s">
        <v>484</v>
      </c>
      <c r="BM134" s="231" t="s">
        <v>1735</v>
      </c>
    </row>
    <row r="135" s="2" customFormat="1" ht="16.5" customHeight="1">
      <c r="A135" s="38"/>
      <c r="B135" s="39"/>
      <c r="C135" s="219" t="s">
        <v>227</v>
      </c>
      <c r="D135" s="219" t="s">
        <v>162</v>
      </c>
      <c r="E135" s="220" t="s">
        <v>1736</v>
      </c>
      <c r="F135" s="221" t="s">
        <v>1737</v>
      </c>
      <c r="G135" s="222" t="s">
        <v>483</v>
      </c>
      <c r="H135" s="223">
        <v>1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44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484</v>
      </c>
      <c r="AT135" s="231" t="s">
        <v>162</v>
      </c>
      <c r="AU135" s="231" t="s">
        <v>90</v>
      </c>
      <c r="AY135" s="17" t="s">
        <v>160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87</v>
      </c>
      <c r="BK135" s="232">
        <f>ROUND(I135*H135,2)</f>
        <v>0</v>
      </c>
      <c r="BL135" s="17" t="s">
        <v>484</v>
      </c>
      <c r="BM135" s="231" t="s">
        <v>1738</v>
      </c>
    </row>
    <row r="136" s="2" customFormat="1" ht="16.5" customHeight="1">
      <c r="A136" s="38"/>
      <c r="B136" s="39"/>
      <c r="C136" s="219" t="s">
        <v>233</v>
      </c>
      <c r="D136" s="219" t="s">
        <v>162</v>
      </c>
      <c r="E136" s="220" t="s">
        <v>1739</v>
      </c>
      <c r="F136" s="221" t="s">
        <v>1740</v>
      </c>
      <c r="G136" s="222" t="s">
        <v>483</v>
      </c>
      <c r="H136" s="223">
        <v>1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44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166</v>
      </c>
      <c r="AT136" s="231" t="s">
        <v>162</v>
      </c>
      <c r="AU136" s="231" t="s">
        <v>90</v>
      </c>
      <c r="AY136" s="17" t="s">
        <v>160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87</v>
      </c>
      <c r="BK136" s="232">
        <f>ROUND(I136*H136,2)</f>
        <v>0</v>
      </c>
      <c r="BL136" s="17" t="s">
        <v>166</v>
      </c>
      <c r="BM136" s="231" t="s">
        <v>1741</v>
      </c>
    </row>
    <row r="137" s="2" customFormat="1" ht="16.5" customHeight="1">
      <c r="A137" s="38"/>
      <c r="B137" s="39"/>
      <c r="C137" s="219" t="s">
        <v>239</v>
      </c>
      <c r="D137" s="219" t="s">
        <v>162</v>
      </c>
      <c r="E137" s="220" t="s">
        <v>1742</v>
      </c>
      <c r="F137" s="221" t="s">
        <v>1743</v>
      </c>
      <c r="G137" s="222" t="s">
        <v>483</v>
      </c>
      <c r="H137" s="223">
        <v>1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44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484</v>
      </c>
      <c r="AT137" s="231" t="s">
        <v>162</v>
      </c>
      <c r="AU137" s="231" t="s">
        <v>90</v>
      </c>
      <c r="AY137" s="17" t="s">
        <v>160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87</v>
      </c>
      <c r="BK137" s="232">
        <f>ROUND(I137*H137,2)</f>
        <v>0</v>
      </c>
      <c r="BL137" s="17" t="s">
        <v>484</v>
      </c>
      <c r="BM137" s="231" t="s">
        <v>1744</v>
      </c>
    </row>
    <row r="138" s="12" customFormat="1" ht="22.8" customHeight="1">
      <c r="A138" s="12"/>
      <c r="B138" s="203"/>
      <c r="C138" s="204"/>
      <c r="D138" s="205" t="s">
        <v>78</v>
      </c>
      <c r="E138" s="217" t="s">
        <v>478</v>
      </c>
      <c r="F138" s="217" t="s">
        <v>479</v>
      </c>
      <c r="G138" s="204"/>
      <c r="H138" s="204"/>
      <c r="I138" s="207"/>
      <c r="J138" s="218">
        <f>BK138</f>
        <v>0</v>
      </c>
      <c r="K138" s="204"/>
      <c r="L138" s="209"/>
      <c r="M138" s="210"/>
      <c r="N138" s="211"/>
      <c r="O138" s="211"/>
      <c r="P138" s="212">
        <f>SUM(P139:P140)</f>
        <v>0</v>
      </c>
      <c r="Q138" s="211"/>
      <c r="R138" s="212">
        <f>SUM(R139:R140)</f>
        <v>0</v>
      </c>
      <c r="S138" s="211"/>
      <c r="T138" s="213">
        <f>SUM(T139:T140)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4" t="s">
        <v>189</v>
      </c>
      <c r="AT138" s="215" t="s">
        <v>78</v>
      </c>
      <c r="AU138" s="215" t="s">
        <v>87</v>
      </c>
      <c r="AY138" s="214" t="s">
        <v>160</v>
      </c>
      <c r="BK138" s="216">
        <f>SUM(BK139:BK140)</f>
        <v>0</v>
      </c>
    </row>
    <row r="139" s="2" customFormat="1" ht="16.5" customHeight="1">
      <c r="A139" s="38"/>
      <c r="B139" s="39"/>
      <c r="C139" s="219" t="s">
        <v>8</v>
      </c>
      <c r="D139" s="219" t="s">
        <v>162</v>
      </c>
      <c r="E139" s="220" t="s">
        <v>1745</v>
      </c>
      <c r="F139" s="221" t="s">
        <v>1746</v>
      </c>
      <c r="G139" s="222" t="s">
        <v>483</v>
      </c>
      <c r="H139" s="223">
        <v>1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44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484</v>
      </c>
      <c r="AT139" s="231" t="s">
        <v>162</v>
      </c>
      <c r="AU139" s="231" t="s">
        <v>90</v>
      </c>
      <c r="AY139" s="17" t="s">
        <v>160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87</v>
      </c>
      <c r="BK139" s="232">
        <f>ROUND(I139*H139,2)</f>
        <v>0</v>
      </c>
      <c r="BL139" s="17" t="s">
        <v>484</v>
      </c>
      <c r="BM139" s="231" t="s">
        <v>1747</v>
      </c>
    </row>
    <row r="140" s="2" customFormat="1" ht="16.5" customHeight="1">
      <c r="A140" s="38"/>
      <c r="B140" s="39"/>
      <c r="C140" s="219" t="s">
        <v>247</v>
      </c>
      <c r="D140" s="219" t="s">
        <v>162</v>
      </c>
      <c r="E140" s="220" t="s">
        <v>1748</v>
      </c>
      <c r="F140" s="221" t="s">
        <v>1749</v>
      </c>
      <c r="G140" s="222" t="s">
        <v>483</v>
      </c>
      <c r="H140" s="223">
        <v>1</v>
      </c>
      <c r="I140" s="224"/>
      <c r="J140" s="225">
        <f>ROUND(I140*H140,2)</f>
        <v>0</v>
      </c>
      <c r="K140" s="226"/>
      <c r="L140" s="44"/>
      <c r="M140" s="267" t="s">
        <v>1</v>
      </c>
      <c r="N140" s="268" t="s">
        <v>44</v>
      </c>
      <c r="O140" s="269"/>
      <c r="P140" s="270">
        <f>O140*H140</f>
        <v>0</v>
      </c>
      <c r="Q140" s="270">
        <v>0</v>
      </c>
      <c r="R140" s="270">
        <f>Q140*H140</f>
        <v>0</v>
      </c>
      <c r="S140" s="270">
        <v>0</v>
      </c>
      <c r="T140" s="271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484</v>
      </c>
      <c r="AT140" s="231" t="s">
        <v>162</v>
      </c>
      <c r="AU140" s="231" t="s">
        <v>90</v>
      </c>
      <c r="AY140" s="17" t="s">
        <v>160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87</v>
      </c>
      <c r="BK140" s="232">
        <f>ROUND(I140*H140,2)</f>
        <v>0</v>
      </c>
      <c r="BL140" s="17" t="s">
        <v>484</v>
      </c>
      <c r="BM140" s="231" t="s">
        <v>1750</v>
      </c>
    </row>
    <row r="141" s="2" customFormat="1" ht="6.96" customHeight="1">
      <c r="A141" s="38"/>
      <c r="B141" s="66"/>
      <c r="C141" s="67"/>
      <c r="D141" s="67"/>
      <c r="E141" s="67"/>
      <c r="F141" s="67"/>
      <c r="G141" s="67"/>
      <c r="H141" s="67"/>
      <c r="I141" s="67"/>
      <c r="J141" s="67"/>
      <c r="K141" s="67"/>
      <c r="L141" s="44"/>
      <c r="M141" s="38"/>
      <c r="O141" s="38"/>
      <c r="P141" s="38"/>
      <c r="Q141" s="38"/>
      <c r="R141" s="38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</sheetData>
  <sheetProtection sheet="1" autoFilter="0" formatColumns="0" formatRows="0" objects="1" scenarios="1" spinCount="100000" saltValue="ZdHrVONtGNtlRgJ+1lxBxsuMBUCSXeqpQlF0QZf5JkXoGIN7IMut+K2srqZIpDRj/nJy//kgvXgl4/Rx/3PALg==" hashValue="oXrhxAbKIrycL4SLpfEQmzs3IJC3UQ9F/VaU/JRVMIPN3GJbbevkHo6f/A/FoUbG7ECczt0iULAwT2pn3EOyfg==" algorithmName="SHA-512" password="CC35"/>
  <autoFilter ref="C119:K140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90</v>
      </c>
    </row>
    <row r="4" s="1" customFormat="1" ht="24.96" customHeight="1">
      <c r="B4" s="20"/>
      <c r="D4" s="138" t="s">
        <v>126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Revitalizace veřejných ploch města Luby - ETAPA II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127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1751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19. 10. 2020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">
        <v>36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37</v>
      </c>
      <c r="F24" s="38"/>
      <c r="G24" s="38"/>
      <c r="H24" s="38"/>
      <c r="I24" s="140" t="s">
        <v>28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39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41</v>
      </c>
      <c r="G32" s="38"/>
      <c r="H32" s="38"/>
      <c r="I32" s="152" t="s">
        <v>40</v>
      </c>
      <c r="J32" s="152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40" t="s">
        <v>44</v>
      </c>
      <c r="F33" s="154">
        <f>ROUND((SUM(BE124:BE166)),  2)</f>
        <v>0</v>
      </c>
      <c r="G33" s="38"/>
      <c r="H33" s="38"/>
      <c r="I33" s="155">
        <v>0.20999999999999999</v>
      </c>
      <c r="J33" s="154">
        <f>ROUND(((SUM(BE124:BE166))*I33),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45</v>
      </c>
      <c r="F34" s="154">
        <f>ROUND((SUM(BF124:BF166)),  2)</f>
        <v>0</v>
      </c>
      <c r="G34" s="38"/>
      <c r="H34" s="38"/>
      <c r="I34" s="155">
        <v>0.14999999999999999</v>
      </c>
      <c r="J34" s="154">
        <f>ROUND(((SUM(BF124:BF166))*I34),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46</v>
      </c>
      <c r="F35" s="154">
        <f>ROUND((SUM(BG124:BG166)),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47</v>
      </c>
      <c r="F36" s="154">
        <f>ROUND((SUM(BH124:BH166)),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48</v>
      </c>
      <c r="F37" s="154">
        <f>ROUND((SUM(BI124:BI166)),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Revitalizace veřejných ploch města Luby - ETAPA II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01-03 - Obklad fasád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Luby u Chebu</v>
      </c>
      <c r="G89" s="40"/>
      <c r="H89" s="40"/>
      <c r="I89" s="32" t="s">
        <v>22</v>
      </c>
      <c r="J89" s="79" t="str">
        <f>IF(J12="","",J12)</f>
        <v>19. 10. 2020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Luby</v>
      </c>
      <c r="G91" s="40"/>
      <c r="H91" s="40"/>
      <c r="I91" s="32" t="s">
        <v>31</v>
      </c>
      <c r="J91" s="36" t="str">
        <f>E21</f>
        <v>A69 - Architekti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 Pavel Šturc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130</v>
      </c>
      <c r="D94" s="176"/>
      <c r="E94" s="176"/>
      <c r="F94" s="176"/>
      <c r="G94" s="176"/>
      <c r="H94" s="176"/>
      <c r="I94" s="176"/>
      <c r="J94" s="177" t="s">
        <v>131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132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133</v>
      </c>
    </row>
    <row r="97" s="9" customFormat="1" ht="24.96" customHeight="1">
      <c r="A97" s="9"/>
      <c r="B97" s="179"/>
      <c r="C97" s="180"/>
      <c r="D97" s="181" t="s">
        <v>134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489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139</v>
      </c>
      <c r="E99" s="188"/>
      <c r="F99" s="188"/>
      <c r="G99" s="188"/>
      <c r="H99" s="188"/>
      <c r="I99" s="188"/>
      <c r="J99" s="189">
        <f>J129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9"/>
      <c r="C100" s="180"/>
      <c r="D100" s="181" t="s">
        <v>141</v>
      </c>
      <c r="E100" s="182"/>
      <c r="F100" s="182"/>
      <c r="G100" s="182"/>
      <c r="H100" s="182"/>
      <c r="I100" s="182"/>
      <c r="J100" s="183">
        <f>J132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5"/>
      <c r="C101" s="186"/>
      <c r="D101" s="187" t="s">
        <v>1305</v>
      </c>
      <c r="E101" s="188"/>
      <c r="F101" s="188"/>
      <c r="G101" s="188"/>
      <c r="H101" s="188"/>
      <c r="I101" s="188"/>
      <c r="J101" s="189">
        <f>J133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1752</v>
      </c>
      <c r="E102" s="188"/>
      <c r="F102" s="188"/>
      <c r="G102" s="188"/>
      <c r="H102" s="188"/>
      <c r="I102" s="188"/>
      <c r="J102" s="189">
        <f>J135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1306</v>
      </c>
      <c r="E103" s="188"/>
      <c r="F103" s="188"/>
      <c r="G103" s="188"/>
      <c r="H103" s="188"/>
      <c r="I103" s="188"/>
      <c r="J103" s="189">
        <f>J149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1307</v>
      </c>
      <c r="E104" s="188"/>
      <c r="F104" s="188"/>
      <c r="G104" s="188"/>
      <c r="H104" s="188"/>
      <c r="I104" s="188"/>
      <c r="J104" s="189">
        <f>J158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145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74" t="str">
        <f>E7</f>
        <v>Revitalizace veřejných ploch města Luby - ETAPA II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127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SO 01-03 - Obklad fasád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Luby u Chebu</v>
      </c>
      <c r="G118" s="40"/>
      <c r="H118" s="40"/>
      <c r="I118" s="32" t="s">
        <v>22</v>
      </c>
      <c r="J118" s="79" t="str">
        <f>IF(J12="","",J12)</f>
        <v>19. 10. 2020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>Město Luby</v>
      </c>
      <c r="G120" s="40"/>
      <c r="H120" s="40"/>
      <c r="I120" s="32" t="s">
        <v>31</v>
      </c>
      <c r="J120" s="36" t="str">
        <f>E21</f>
        <v>A69 - Architekti s.r.o.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29</v>
      </c>
      <c r="D121" s="40"/>
      <c r="E121" s="40"/>
      <c r="F121" s="27" t="str">
        <f>IF(E18="","",E18)</f>
        <v>Vyplň údaj</v>
      </c>
      <c r="G121" s="40"/>
      <c r="H121" s="40"/>
      <c r="I121" s="32" t="s">
        <v>35</v>
      </c>
      <c r="J121" s="36" t="str">
        <f>E24</f>
        <v>Ing. Pavel Šturc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146</v>
      </c>
      <c r="D123" s="194" t="s">
        <v>64</v>
      </c>
      <c r="E123" s="194" t="s">
        <v>60</v>
      </c>
      <c r="F123" s="194" t="s">
        <v>61</v>
      </c>
      <c r="G123" s="194" t="s">
        <v>147</v>
      </c>
      <c r="H123" s="194" t="s">
        <v>148</v>
      </c>
      <c r="I123" s="194" t="s">
        <v>149</v>
      </c>
      <c r="J123" s="195" t="s">
        <v>131</v>
      </c>
      <c r="K123" s="196" t="s">
        <v>150</v>
      </c>
      <c r="L123" s="197"/>
      <c r="M123" s="100" t="s">
        <v>1</v>
      </c>
      <c r="N123" s="101" t="s">
        <v>43</v>
      </c>
      <c r="O123" s="101" t="s">
        <v>151</v>
      </c>
      <c r="P123" s="101" t="s">
        <v>152</v>
      </c>
      <c r="Q123" s="101" t="s">
        <v>153</v>
      </c>
      <c r="R123" s="101" t="s">
        <v>154</v>
      </c>
      <c r="S123" s="101" t="s">
        <v>155</v>
      </c>
      <c r="T123" s="102" t="s">
        <v>156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157</v>
      </c>
      <c r="D124" s="40"/>
      <c r="E124" s="40"/>
      <c r="F124" s="40"/>
      <c r="G124" s="40"/>
      <c r="H124" s="40"/>
      <c r="I124" s="40"/>
      <c r="J124" s="198">
        <f>BK124</f>
        <v>0</v>
      </c>
      <c r="K124" s="40"/>
      <c r="L124" s="44"/>
      <c r="M124" s="103"/>
      <c r="N124" s="199"/>
      <c r="O124" s="104"/>
      <c r="P124" s="200">
        <f>P125+P132</f>
        <v>0</v>
      </c>
      <c r="Q124" s="104"/>
      <c r="R124" s="200">
        <f>R125+R132</f>
        <v>2.3196309653920002</v>
      </c>
      <c r="S124" s="104"/>
      <c r="T124" s="201">
        <f>T125+T132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78</v>
      </c>
      <c r="AU124" s="17" t="s">
        <v>133</v>
      </c>
      <c r="BK124" s="202">
        <f>BK125+BK132</f>
        <v>0</v>
      </c>
    </row>
    <row r="125" s="12" customFormat="1" ht="25.92" customHeight="1">
      <c r="A125" s="12"/>
      <c r="B125" s="203"/>
      <c r="C125" s="204"/>
      <c r="D125" s="205" t="s">
        <v>78</v>
      </c>
      <c r="E125" s="206" t="s">
        <v>158</v>
      </c>
      <c r="F125" s="206" t="s">
        <v>159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P126+P129</f>
        <v>0</v>
      </c>
      <c r="Q125" s="211"/>
      <c r="R125" s="212">
        <f>R126+R129</f>
        <v>0.037555849999999995</v>
      </c>
      <c r="S125" s="211"/>
      <c r="T125" s="213">
        <f>T126+T129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87</v>
      </c>
      <c r="AT125" s="215" t="s">
        <v>78</v>
      </c>
      <c r="AU125" s="215" t="s">
        <v>79</v>
      </c>
      <c r="AY125" s="214" t="s">
        <v>160</v>
      </c>
      <c r="BK125" s="216">
        <f>BK126+BK129</f>
        <v>0</v>
      </c>
    </row>
    <row r="126" s="12" customFormat="1" ht="22.8" customHeight="1">
      <c r="A126" s="12"/>
      <c r="B126" s="203"/>
      <c r="C126" s="204"/>
      <c r="D126" s="205" t="s">
        <v>78</v>
      </c>
      <c r="E126" s="217" t="s">
        <v>194</v>
      </c>
      <c r="F126" s="217" t="s">
        <v>656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SUM(P127:P128)</f>
        <v>0</v>
      </c>
      <c r="Q126" s="211"/>
      <c r="R126" s="212">
        <f>SUM(R127:R128)</f>
        <v>0.032479999999999995</v>
      </c>
      <c r="S126" s="211"/>
      <c r="T126" s="213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87</v>
      </c>
      <c r="AT126" s="215" t="s">
        <v>78</v>
      </c>
      <c r="AU126" s="215" t="s">
        <v>87</v>
      </c>
      <c r="AY126" s="214" t="s">
        <v>160</v>
      </c>
      <c r="BK126" s="216">
        <f>SUM(BK127:BK128)</f>
        <v>0</v>
      </c>
    </row>
    <row r="127" s="2" customFormat="1" ht="24.15" customHeight="1">
      <c r="A127" s="38"/>
      <c r="B127" s="39"/>
      <c r="C127" s="219" t="s">
        <v>87</v>
      </c>
      <c r="D127" s="219" t="s">
        <v>162</v>
      </c>
      <c r="E127" s="220" t="s">
        <v>1336</v>
      </c>
      <c r="F127" s="221" t="s">
        <v>1337</v>
      </c>
      <c r="G127" s="222" t="s">
        <v>230</v>
      </c>
      <c r="H127" s="223">
        <v>232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44</v>
      </c>
      <c r="O127" s="91"/>
      <c r="P127" s="229">
        <f>O127*H127</f>
        <v>0</v>
      </c>
      <c r="Q127" s="229">
        <v>0.00013999999999999999</v>
      </c>
      <c r="R127" s="229">
        <f>Q127*H127</f>
        <v>0.032479999999999995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166</v>
      </c>
      <c r="AT127" s="231" t="s">
        <v>162</v>
      </c>
      <c r="AU127" s="231" t="s">
        <v>90</v>
      </c>
      <c r="AY127" s="17" t="s">
        <v>160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87</v>
      </c>
      <c r="BK127" s="232">
        <f>ROUND(I127*H127,2)</f>
        <v>0</v>
      </c>
      <c r="BL127" s="17" t="s">
        <v>166</v>
      </c>
      <c r="BM127" s="231" t="s">
        <v>1753</v>
      </c>
    </row>
    <row r="128" s="13" customFormat="1">
      <c r="A128" s="13"/>
      <c r="B128" s="233"/>
      <c r="C128" s="234"/>
      <c r="D128" s="235" t="s">
        <v>168</v>
      </c>
      <c r="E128" s="236" t="s">
        <v>1</v>
      </c>
      <c r="F128" s="237" t="s">
        <v>1754</v>
      </c>
      <c r="G128" s="234"/>
      <c r="H128" s="238">
        <v>232</v>
      </c>
      <c r="I128" s="239"/>
      <c r="J128" s="234"/>
      <c r="K128" s="234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168</v>
      </c>
      <c r="AU128" s="244" t="s">
        <v>90</v>
      </c>
      <c r="AV128" s="13" t="s">
        <v>90</v>
      </c>
      <c r="AW128" s="13" t="s">
        <v>34</v>
      </c>
      <c r="AX128" s="13" t="s">
        <v>87</v>
      </c>
      <c r="AY128" s="244" t="s">
        <v>160</v>
      </c>
    </row>
    <row r="129" s="12" customFormat="1" ht="22.8" customHeight="1">
      <c r="A129" s="12"/>
      <c r="B129" s="203"/>
      <c r="C129" s="204"/>
      <c r="D129" s="205" t="s">
        <v>78</v>
      </c>
      <c r="E129" s="217" t="s">
        <v>210</v>
      </c>
      <c r="F129" s="217" t="s">
        <v>391</v>
      </c>
      <c r="G129" s="204"/>
      <c r="H129" s="204"/>
      <c r="I129" s="207"/>
      <c r="J129" s="218">
        <f>BK129</f>
        <v>0</v>
      </c>
      <c r="K129" s="204"/>
      <c r="L129" s="209"/>
      <c r="M129" s="210"/>
      <c r="N129" s="211"/>
      <c r="O129" s="211"/>
      <c r="P129" s="212">
        <f>SUM(P130:P131)</f>
        <v>0</v>
      </c>
      <c r="Q129" s="211"/>
      <c r="R129" s="212">
        <f>SUM(R130:R131)</f>
        <v>0.0050758499999999998</v>
      </c>
      <c r="S129" s="211"/>
      <c r="T129" s="213">
        <f>SUM(T130:T131)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87</v>
      </c>
      <c r="AT129" s="215" t="s">
        <v>78</v>
      </c>
      <c r="AU129" s="215" t="s">
        <v>87</v>
      </c>
      <c r="AY129" s="214" t="s">
        <v>160</v>
      </c>
      <c r="BK129" s="216">
        <f>SUM(BK130:BK131)</f>
        <v>0</v>
      </c>
    </row>
    <row r="130" s="2" customFormat="1" ht="33" customHeight="1">
      <c r="A130" s="38"/>
      <c r="B130" s="39"/>
      <c r="C130" s="219" t="s">
        <v>90</v>
      </c>
      <c r="D130" s="219" t="s">
        <v>162</v>
      </c>
      <c r="E130" s="220" t="s">
        <v>1755</v>
      </c>
      <c r="F130" s="221" t="s">
        <v>1756</v>
      </c>
      <c r="G130" s="222" t="s">
        <v>220</v>
      </c>
      <c r="H130" s="223">
        <v>39.045000000000002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44</v>
      </c>
      <c r="O130" s="91"/>
      <c r="P130" s="229">
        <f>O130*H130</f>
        <v>0</v>
      </c>
      <c r="Q130" s="229">
        <v>0.00012999999999999999</v>
      </c>
      <c r="R130" s="229">
        <f>Q130*H130</f>
        <v>0.0050758499999999998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166</v>
      </c>
      <c r="AT130" s="231" t="s">
        <v>162</v>
      </c>
      <c r="AU130" s="231" t="s">
        <v>90</v>
      </c>
      <c r="AY130" s="17" t="s">
        <v>160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87</v>
      </c>
      <c r="BK130" s="232">
        <f>ROUND(I130*H130,2)</f>
        <v>0</v>
      </c>
      <c r="BL130" s="17" t="s">
        <v>166</v>
      </c>
      <c r="BM130" s="231" t="s">
        <v>1757</v>
      </c>
    </row>
    <row r="131" s="13" customFormat="1">
      <c r="A131" s="13"/>
      <c r="B131" s="233"/>
      <c r="C131" s="234"/>
      <c r="D131" s="235" t="s">
        <v>168</v>
      </c>
      <c r="E131" s="236" t="s">
        <v>1</v>
      </c>
      <c r="F131" s="237" t="s">
        <v>1758</v>
      </c>
      <c r="G131" s="234"/>
      <c r="H131" s="238">
        <v>39.045000000000002</v>
      </c>
      <c r="I131" s="239"/>
      <c r="J131" s="234"/>
      <c r="K131" s="234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168</v>
      </c>
      <c r="AU131" s="244" t="s">
        <v>90</v>
      </c>
      <c r="AV131" s="13" t="s">
        <v>90</v>
      </c>
      <c r="AW131" s="13" t="s">
        <v>34</v>
      </c>
      <c r="AX131" s="13" t="s">
        <v>87</v>
      </c>
      <c r="AY131" s="244" t="s">
        <v>160</v>
      </c>
    </row>
    <row r="132" s="12" customFormat="1" ht="25.92" customHeight="1">
      <c r="A132" s="12"/>
      <c r="B132" s="203"/>
      <c r="C132" s="204"/>
      <c r="D132" s="205" t="s">
        <v>78</v>
      </c>
      <c r="E132" s="206" t="s">
        <v>462</v>
      </c>
      <c r="F132" s="206" t="s">
        <v>463</v>
      </c>
      <c r="G132" s="204"/>
      <c r="H132" s="204"/>
      <c r="I132" s="207"/>
      <c r="J132" s="208">
        <f>BK132</f>
        <v>0</v>
      </c>
      <c r="K132" s="204"/>
      <c r="L132" s="209"/>
      <c r="M132" s="210"/>
      <c r="N132" s="211"/>
      <c r="O132" s="211"/>
      <c r="P132" s="212">
        <f>P133+P135+P149+P158</f>
        <v>0</v>
      </c>
      <c r="Q132" s="211"/>
      <c r="R132" s="212">
        <f>R133+R135+R149+R158</f>
        <v>2.2820751153920003</v>
      </c>
      <c r="S132" s="211"/>
      <c r="T132" s="213">
        <f>T133+T135+T149+T158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4" t="s">
        <v>90</v>
      </c>
      <c r="AT132" s="215" t="s">
        <v>78</v>
      </c>
      <c r="AU132" s="215" t="s">
        <v>79</v>
      </c>
      <c r="AY132" s="214" t="s">
        <v>160</v>
      </c>
      <c r="BK132" s="216">
        <f>BK133+BK135+BK149+BK158</f>
        <v>0</v>
      </c>
    </row>
    <row r="133" s="12" customFormat="1" ht="22.8" customHeight="1">
      <c r="A133" s="12"/>
      <c r="B133" s="203"/>
      <c r="C133" s="204"/>
      <c r="D133" s="205" t="s">
        <v>78</v>
      </c>
      <c r="E133" s="217" t="s">
        <v>1339</v>
      </c>
      <c r="F133" s="217" t="s">
        <v>1340</v>
      </c>
      <c r="G133" s="204"/>
      <c r="H133" s="204"/>
      <c r="I133" s="207"/>
      <c r="J133" s="218">
        <f>BK133</f>
        <v>0</v>
      </c>
      <c r="K133" s="204"/>
      <c r="L133" s="209"/>
      <c r="M133" s="210"/>
      <c r="N133" s="211"/>
      <c r="O133" s="211"/>
      <c r="P133" s="212">
        <f>P134</f>
        <v>0</v>
      </c>
      <c r="Q133" s="211"/>
      <c r="R133" s="212">
        <f>R134</f>
        <v>0.0066830400000000003</v>
      </c>
      <c r="S133" s="211"/>
      <c r="T133" s="213">
        <f>T134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4" t="s">
        <v>90</v>
      </c>
      <c r="AT133" s="215" t="s">
        <v>78</v>
      </c>
      <c r="AU133" s="215" t="s">
        <v>87</v>
      </c>
      <c r="AY133" s="214" t="s">
        <v>160</v>
      </c>
      <c r="BK133" s="216">
        <f>BK134</f>
        <v>0</v>
      </c>
    </row>
    <row r="134" s="2" customFormat="1" ht="44.25" customHeight="1">
      <c r="A134" s="38"/>
      <c r="B134" s="39"/>
      <c r="C134" s="219" t="s">
        <v>180</v>
      </c>
      <c r="D134" s="219" t="s">
        <v>162</v>
      </c>
      <c r="E134" s="220" t="s">
        <v>1341</v>
      </c>
      <c r="F134" s="221" t="s">
        <v>1342</v>
      </c>
      <c r="G134" s="222" t="s">
        <v>165</v>
      </c>
      <c r="H134" s="223">
        <v>3.536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44</v>
      </c>
      <c r="O134" s="91"/>
      <c r="P134" s="229">
        <f>O134*H134</f>
        <v>0</v>
      </c>
      <c r="Q134" s="229">
        <v>0.00189</v>
      </c>
      <c r="R134" s="229">
        <f>Q134*H134</f>
        <v>0.0066830400000000003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247</v>
      </c>
      <c r="AT134" s="231" t="s">
        <v>162</v>
      </c>
      <c r="AU134" s="231" t="s">
        <v>90</v>
      </c>
      <c r="AY134" s="17" t="s">
        <v>160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87</v>
      </c>
      <c r="BK134" s="232">
        <f>ROUND(I134*H134,2)</f>
        <v>0</v>
      </c>
      <c r="BL134" s="17" t="s">
        <v>247</v>
      </c>
      <c r="BM134" s="231" t="s">
        <v>1759</v>
      </c>
    </row>
    <row r="135" s="12" customFormat="1" ht="22.8" customHeight="1">
      <c r="A135" s="12"/>
      <c r="B135" s="203"/>
      <c r="C135" s="204"/>
      <c r="D135" s="205" t="s">
        <v>78</v>
      </c>
      <c r="E135" s="217" t="s">
        <v>1760</v>
      </c>
      <c r="F135" s="217" t="s">
        <v>1761</v>
      </c>
      <c r="G135" s="204"/>
      <c r="H135" s="204"/>
      <c r="I135" s="207"/>
      <c r="J135" s="218">
        <f>BK135</f>
        <v>0</v>
      </c>
      <c r="K135" s="204"/>
      <c r="L135" s="209"/>
      <c r="M135" s="210"/>
      <c r="N135" s="211"/>
      <c r="O135" s="211"/>
      <c r="P135" s="212">
        <f>SUM(P136:P148)</f>
        <v>0</v>
      </c>
      <c r="Q135" s="211"/>
      <c r="R135" s="212">
        <f>SUM(R136:R148)</f>
        <v>1.9584457553920001</v>
      </c>
      <c r="S135" s="211"/>
      <c r="T135" s="213">
        <f>SUM(T136:T148)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4" t="s">
        <v>90</v>
      </c>
      <c r="AT135" s="215" t="s">
        <v>78</v>
      </c>
      <c r="AU135" s="215" t="s">
        <v>87</v>
      </c>
      <c r="AY135" s="214" t="s">
        <v>160</v>
      </c>
      <c r="BK135" s="216">
        <f>SUM(BK136:BK148)</f>
        <v>0</v>
      </c>
    </row>
    <row r="136" s="2" customFormat="1" ht="24.15" customHeight="1">
      <c r="A136" s="38"/>
      <c r="B136" s="39"/>
      <c r="C136" s="219" t="s">
        <v>166</v>
      </c>
      <c r="D136" s="219" t="s">
        <v>162</v>
      </c>
      <c r="E136" s="220" t="s">
        <v>1352</v>
      </c>
      <c r="F136" s="221" t="s">
        <v>1353</v>
      </c>
      <c r="G136" s="222" t="s">
        <v>220</v>
      </c>
      <c r="H136" s="223">
        <v>75.007999999999996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44</v>
      </c>
      <c r="O136" s="91"/>
      <c r="P136" s="229">
        <f>O136*H136</f>
        <v>0</v>
      </c>
      <c r="Q136" s="229">
        <v>0.000181924</v>
      </c>
      <c r="R136" s="229">
        <f>Q136*H136</f>
        <v>0.013645755391999999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247</v>
      </c>
      <c r="AT136" s="231" t="s">
        <v>162</v>
      </c>
      <c r="AU136" s="231" t="s">
        <v>90</v>
      </c>
      <c r="AY136" s="17" t="s">
        <v>160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87</v>
      </c>
      <c r="BK136" s="232">
        <f>ROUND(I136*H136,2)</f>
        <v>0</v>
      </c>
      <c r="BL136" s="17" t="s">
        <v>247</v>
      </c>
      <c r="BM136" s="231" t="s">
        <v>1762</v>
      </c>
    </row>
    <row r="137" s="13" customFormat="1">
      <c r="A137" s="13"/>
      <c r="B137" s="233"/>
      <c r="C137" s="234"/>
      <c r="D137" s="235" t="s">
        <v>168</v>
      </c>
      <c r="E137" s="236" t="s">
        <v>1</v>
      </c>
      <c r="F137" s="237" t="s">
        <v>1763</v>
      </c>
      <c r="G137" s="234"/>
      <c r="H137" s="238">
        <v>75.007999999999996</v>
      </c>
      <c r="I137" s="239"/>
      <c r="J137" s="234"/>
      <c r="K137" s="234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168</v>
      </c>
      <c r="AU137" s="244" t="s">
        <v>90</v>
      </c>
      <c r="AV137" s="13" t="s">
        <v>90</v>
      </c>
      <c r="AW137" s="13" t="s">
        <v>34</v>
      </c>
      <c r="AX137" s="13" t="s">
        <v>79</v>
      </c>
      <c r="AY137" s="244" t="s">
        <v>160</v>
      </c>
    </row>
    <row r="138" s="14" customFormat="1">
      <c r="A138" s="14"/>
      <c r="B138" s="245"/>
      <c r="C138" s="246"/>
      <c r="D138" s="235" t="s">
        <v>168</v>
      </c>
      <c r="E138" s="247" t="s">
        <v>1</v>
      </c>
      <c r="F138" s="248" t="s">
        <v>175</v>
      </c>
      <c r="G138" s="246"/>
      <c r="H138" s="249">
        <v>75.007999999999996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5" t="s">
        <v>168</v>
      </c>
      <c r="AU138" s="255" t="s">
        <v>90</v>
      </c>
      <c r="AV138" s="14" t="s">
        <v>166</v>
      </c>
      <c r="AW138" s="14" t="s">
        <v>34</v>
      </c>
      <c r="AX138" s="14" t="s">
        <v>87</v>
      </c>
      <c r="AY138" s="255" t="s">
        <v>160</v>
      </c>
    </row>
    <row r="139" s="2" customFormat="1" ht="33" customHeight="1">
      <c r="A139" s="38"/>
      <c r="B139" s="39"/>
      <c r="C139" s="219" t="s">
        <v>189</v>
      </c>
      <c r="D139" s="219" t="s">
        <v>162</v>
      </c>
      <c r="E139" s="220" t="s">
        <v>1764</v>
      </c>
      <c r="F139" s="221" t="s">
        <v>1765</v>
      </c>
      <c r="G139" s="222" t="s">
        <v>220</v>
      </c>
      <c r="H139" s="223">
        <v>75.007999999999996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44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247</v>
      </c>
      <c r="AT139" s="231" t="s">
        <v>162</v>
      </c>
      <c r="AU139" s="231" t="s">
        <v>90</v>
      </c>
      <c r="AY139" s="17" t="s">
        <v>160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87</v>
      </c>
      <c r="BK139" s="232">
        <f>ROUND(I139*H139,2)</f>
        <v>0</v>
      </c>
      <c r="BL139" s="17" t="s">
        <v>247</v>
      </c>
      <c r="BM139" s="231" t="s">
        <v>1766</v>
      </c>
    </row>
    <row r="140" s="13" customFormat="1">
      <c r="A140" s="13"/>
      <c r="B140" s="233"/>
      <c r="C140" s="234"/>
      <c r="D140" s="235" t="s">
        <v>168</v>
      </c>
      <c r="E140" s="236" t="s">
        <v>1</v>
      </c>
      <c r="F140" s="237" t="s">
        <v>1763</v>
      </c>
      <c r="G140" s="234"/>
      <c r="H140" s="238">
        <v>75.007999999999996</v>
      </c>
      <c r="I140" s="239"/>
      <c r="J140" s="234"/>
      <c r="K140" s="234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168</v>
      </c>
      <c r="AU140" s="244" t="s">
        <v>90</v>
      </c>
      <c r="AV140" s="13" t="s">
        <v>90</v>
      </c>
      <c r="AW140" s="13" t="s">
        <v>34</v>
      </c>
      <c r="AX140" s="13" t="s">
        <v>79</v>
      </c>
      <c r="AY140" s="244" t="s">
        <v>160</v>
      </c>
    </row>
    <row r="141" s="14" customFormat="1">
      <c r="A141" s="14"/>
      <c r="B141" s="245"/>
      <c r="C141" s="246"/>
      <c r="D141" s="235" t="s">
        <v>168</v>
      </c>
      <c r="E141" s="247" t="s">
        <v>1</v>
      </c>
      <c r="F141" s="248" t="s">
        <v>175</v>
      </c>
      <c r="G141" s="246"/>
      <c r="H141" s="249">
        <v>75.007999999999996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5" t="s">
        <v>168</v>
      </c>
      <c r="AU141" s="255" t="s">
        <v>90</v>
      </c>
      <c r="AV141" s="14" t="s">
        <v>166</v>
      </c>
      <c r="AW141" s="14" t="s">
        <v>34</v>
      </c>
      <c r="AX141" s="14" t="s">
        <v>87</v>
      </c>
      <c r="AY141" s="255" t="s">
        <v>160</v>
      </c>
    </row>
    <row r="142" s="2" customFormat="1" ht="24.15" customHeight="1">
      <c r="A142" s="38"/>
      <c r="B142" s="39"/>
      <c r="C142" s="256" t="s">
        <v>194</v>
      </c>
      <c r="D142" s="256" t="s">
        <v>211</v>
      </c>
      <c r="E142" s="257" t="s">
        <v>1348</v>
      </c>
      <c r="F142" s="258" t="s">
        <v>1349</v>
      </c>
      <c r="G142" s="259" t="s">
        <v>165</v>
      </c>
      <c r="H142" s="260">
        <v>3.536</v>
      </c>
      <c r="I142" s="261"/>
      <c r="J142" s="262">
        <f>ROUND(I142*H142,2)</f>
        <v>0</v>
      </c>
      <c r="K142" s="263"/>
      <c r="L142" s="264"/>
      <c r="M142" s="265" t="s">
        <v>1</v>
      </c>
      <c r="N142" s="266" t="s">
        <v>44</v>
      </c>
      <c r="O142" s="91"/>
      <c r="P142" s="229">
        <f>O142*H142</f>
        <v>0</v>
      </c>
      <c r="Q142" s="229">
        <v>0.55000000000000004</v>
      </c>
      <c r="R142" s="229">
        <f>Q142*H142</f>
        <v>1.9448000000000001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346</v>
      </c>
      <c r="AT142" s="231" t="s">
        <v>211</v>
      </c>
      <c r="AU142" s="231" t="s">
        <v>90</v>
      </c>
      <c r="AY142" s="17" t="s">
        <v>160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87</v>
      </c>
      <c r="BK142" s="232">
        <f>ROUND(I142*H142,2)</f>
        <v>0</v>
      </c>
      <c r="BL142" s="17" t="s">
        <v>247</v>
      </c>
      <c r="BM142" s="231" t="s">
        <v>1767</v>
      </c>
    </row>
    <row r="143" s="13" customFormat="1">
      <c r="A143" s="13"/>
      <c r="B143" s="233"/>
      <c r="C143" s="234"/>
      <c r="D143" s="235" t="s">
        <v>168</v>
      </c>
      <c r="E143" s="236" t="s">
        <v>1</v>
      </c>
      <c r="F143" s="237" t="s">
        <v>1768</v>
      </c>
      <c r="G143" s="234"/>
      <c r="H143" s="238">
        <v>349.35000000000002</v>
      </c>
      <c r="I143" s="239"/>
      <c r="J143" s="234"/>
      <c r="K143" s="234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168</v>
      </c>
      <c r="AU143" s="244" t="s">
        <v>90</v>
      </c>
      <c r="AV143" s="13" t="s">
        <v>90</v>
      </c>
      <c r="AW143" s="13" t="s">
        <v>34</v>
      </c>
      <c r="AX143" s="13" t="s">
        <v>79</v>
      </c>
      <c r="AY143" s="244" t="s">
        <v>160</v>
      </c>
    </row>
    <row r="144" s="14" customFormat="1">
      <c r="A144" s="14"/>
      <c r="B144" s="245"/>
      <c r="C144" s="246"/>
      <c r="D144" s="235" t="s">
        <v>168</v>
      </c>
      <c r="E144" s="247" t="s">
        <v>1</v>
      </c>
      <c r="F144" s="248" t="s">
        <v>175</v>
      </c>
      <c r="G144" s="246"/>
      <c r="H144" s="249">
        <v>349.35000000000002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5" t="s">
        <v>168</v>
      </c>
      <c r="AU144" s="255" t="s">
        <v>90</v>
      </c>
      <c r="AV144" s="14" t="s">
        <v>166</v>
      </c>
      <c r="AW144" s="14" t="s">
        <v>34</v>
      </c>
      <c r="AX144" s="14" t="s">
        <v>79</v>
      </c>
      <c r="AY144" s="255" t="s">
        <v>160</v>
      </c>
    </row>
    <row r="145" s="13" customFormat="1">
      <c r="A145" s="13"/>
      <c r="B145" s="233"/>
      <c r="C145" s="234"/>
      <c r="D145" s="235" t="s">
        <v>168</v>
      </c>
      <c r="E145" s="236" t="s">
        <v>1</v>
      </c>
      <c r="F145" s="237" t="s">
        <v>1769</v>
      </c>
      <c r="G145" s="234"/>
      <c r="H145" s="238">
        <v>3.3730000000000002</v>
      </c>
      <c r="I145" s="239"/>
      <c r="J145" s="234"/>
      <c r="K145" s="234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168</v>
      </c>
      <c r="AU145" s="244" t="s">
        <v>90</v>
      </c>
      <c r="AV145" s="13" t="s">
        <v>90</v>
      </c>
      <c r="AW145" s="13" t="s">
        <v>34</v>
      </c>
      <c r="AX145" s="13" t="s">
        <v>79</v>
      </c>
      <c r="AY145" s="244" t="s">
        <v>160</v>
      </c>
    </row>
    <row r="146" s="13" customFormat="1">
      <c r="A146" s="13"/>
      <c r="B146" s="233"/>
      <c r="C146" s="234"/>
      <c r="D146" s="235" t="s">
        <v>168</v>
      </c>
      <c r="E146" s="236" t="s">
        <v>1</v>
      </c>
      <c r="F146" s="237" t="s">
        <v>1770</v>
      </c>
      <c r="G146" s="234"/>
      <c r="H146" s="238">
        <v>0.16300000000000001</v>
      </c>
      <c r="I146" s="239"/>
      <c r="J146" s="234"/>
      <c r="K146" s="234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168</v>
      </c>
      <c r="AU146" s="244" t="s">
        <v>90</v>
      </c>
      <c r="AV146" s="13" t="s">
        <v>90</v>
      </c>
      <c r="AW146" s="13" t="s">
        <v>34</v>
      </c>
      <c r="AX146" s="13" t="s">
        <v>79</v>
      </c>
      <c r="AY146" s="244" t="s">
        <v>160</v>
      </c>
    </row>
    <row r="147" s="14" customFormat="1">
      <c r="A147" s="14"/>
      <c r="B147" s="245"/>
      <c r="C147" s="246"/>
      <c r="D147" s="235" t="s">
        <v>168</v>
      </c>
      <c r="E147" s="247" t="s">
        <v>1</v>
      </c>
      <c r="F147" s="248" t="s">
        <v>175</v>
      </c>
      <c r="G147" s="246"/>
      <c r="H147" s="249">
        <v>3.536</v>
      </c>
      <c r="I147" s="250"/>
      <c r="J147" s="246"/>
      <c r="K147" s="246"/>
      <c r="L147" s="251"/>
      <c r="M147" s="252"/>
      <c r="N147" s="253"/>
      <c r="O147" s="253"/>
      <c r="P147" s="253"/>
      <c r="Q147" s="253"/>
      <c r="R147" s="253"/>
      <c r="S147" s="253"/>
      <c r="T147" s="25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5" t="s">
        <v>168</v>
      </c>
      <c r="AU147" s="255" t="s">
        <v>90</v>
      </c>
      <c r="AV147" s="14" t="s">
        <v>166</v>
      </c>
      <c r="AW147" s="14" t="s">
        <v>34</v>
      </c>
      <c r="AX147" s="14" t="s">
        <v>87</v>
      </c>
      <c r="AY147" s="255" t="s">
        <v>160</v>
      </c>
    </row>
    <row r="148" s="2" customFormat="1" ht="24.15" customHeight="1">
      <c r="A148" s="38"/>
      <c r="B148" s="39"/>
      <c r="C148" s="219" t="s">
        <v>199</v>
      </c>
      <c r="D148" s="219" t="s">
        <v>162</v>
      </c>
      <c r="E148" s="220" t="s">
        <v>1771</v>
      </c>
      <c r="F148" s="221" t="s">
        <v>1772</v>
      </c>
      <c r="G148" s="222" t="s">
        <v>214</v>
      </c>
      <c r="H148" s="223">
        <v>1.958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44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247</v>
      </c>
      <c r="AT148" s="231" t="s">
        <v>162</v>
      </c>
      <c r="AU148" s="231" t="s">
        <v>90</v>
      </c>
      <c r="AY148" s="17" t="s">
        <v>160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87</v>
      </c>
      <c r="BK148" s="232">
        <f>ROUND(I148*H148,2)</f>
        <v>0</v>
      </c>
      <c r="BL148" s="17" t="s">
        <v>247</v>
      </c>
      <c r="BM148" s="231" t="s">
        <v>1773</v>
      </c>
    </row>
    <row r="149" s="12" customFormat="1" ht="22.8" customHeight="1">
      <c r="A149" s="12"/>
      <c r="B149" s="203"/>
      <c r="C149" s="204"/>
      <c r="D149" s="205" t="s">
        <v>78</v>
      </c>
      <c r="E149" s="217" t="s">
        <v>677</v>
      </c>
      <c r="F149" s="217" t="s">
        <v>678</v>
      </c>
      <c r="G149" s="204"/>
      <c r="H149" s="204"/>
      <c r="I149" s="207"/>
      <c r="J149" s="218">
        <f>BK149</f>
        <v>0</v>
      </c>
      <c r="K149" s="204"/>
      <c r="L149" s="209"/>
      <c r="M149" s="210"/>
      <c r="N149" s="211"/>
      <c r="O149" s="211"/>
      <c r="P149" s="212">
        <f>SUM(P150:P157)</f>
        <v>0</v>
      </c>
      <c r="Q149" s="211"/>
      <c r="R149" s="212">
        <f>SUM(R150:R157)</f>
        <v>0.24551979999999998</v>
      </c>
      <c r="S149" s="211"/>
      <c r="T149" s="213">
        <f>SUM(T150:T157)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4" t="s">
        <v>90</v>
      </c>
      <c r="AT149" s="215" t="s">
        <v>78</v>
      </c>
      <c r="AU149" s="215" t="s">
        <v>87</v>
      </c>
      <c r="AY149" s="214" t="s">
        <v>160</v>
      </c>
      <c r="BK149" s="216">
        <f>SUM(BK150:BK157)</f>
        <v>0</v>
      </c>
    </row>
    <row r="150" s="2" customFormat="1" ht="24.15" customHeight="1">
      <c r="A150" s="38"/>
      <c r="B150" s="39"/>
      <c r="C150" s="219" t="s">
        <v>204</v>
      </c>
      <c r="D150" s="219" t="s">
        <v>162</v>
      </c>
      <c r="E150" s="220" t="s">
        <v>1355</v>
      </c>
      <c r="F150" s="221" t="s">
        <v>1356</v>
      </c>
      <c r="G150" s="222" t="s">
        <v>230</v>
      </c>
      <c r="H150" s="223">
        <v>232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44</v>
      </c>
      <c r="O150" s="91"/>
      <c r="P150" s="229">
        <f>O150*H150</f>
        <v>0</v>
      </c>
      <c r="Q150" s="229">
        <v>5.8275E-05</v>
      </c>
      <c r="R150" s="229">
        <f>Q150*H150</f>
        <v>0.0135198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247</v>
      </c>
      <c r="AT150" s="231" t="s">
        <v>162</v>
      </c>
      <c r="AU150" s="231" t="s">
        <v>90</v>
      </c>
      <c r="AY150" s="17" t="s">
        <v>160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87</v>
      </c>
      <c r="BK150" s="232">
        <f>ROUND(I150*H150,2)</f>
        <v>0</v>
      </c>
      <c r="BL150" s="17" t="s">
        <v>247</v>
      </c>
      <c r="BM150" s="231" t="s">
        <v>1774</v>
      </c>
    </row>
    <row r="151" s="13" customFormat="1">
      <c r="A151" s="13"/>
      <c r="B151" s="233"/>
      <c r="C151" s="234"/>
      <c r="D151" s="235" t="s">
        <v>168</v>
      </c>
      <c r="E151" s="236" t="s">
        <v>1</v>
      </c>
      <c r="F151" s="237" t="s">
        <v>1775</v>
      </c>
      <c r="G151" s="234"/>
      <c r="H151" s="238">
        <v>232</v>
      </c>
      <c r="I151" s="239"/>
      <c r="J151" s="234"/>
      <c r="K151" s="234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168</v>
      </c>
      <c r="AU151" s="244" t="s">
        <v>90</v>
      </c>
      <c r="AV151" s="13" t="s">
        <v>90</v>
      </c>
      <c r="AW151" s="13" t="s">
        <v>34</v>
      </c>
      <c r="AX151" s="13" t="s">
        <v>79</v>
      </c>
      <c r="AY151" s="244" t="s">
        <v>160</v>
      </c>
    </row>
    <row r="152" s="14" customFormat="1">
      <c r="A152" s="14"/>
      <c r="B152" s="245"/>
      <c r="C152" s="246"/>
      <c r="D152" s="235" t="s">
        <v>168</v>
      </c>
      <c r="E152" s="247" t="s">
        <v>1</v>
      </c>
      <c r="F152" s="248" t="s">
        <v>175</v>
      </c>
      <c r="G152" s="246"/>
      <c r="H152" s="249">
        <v>232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5" t="s">
        <v>168</v>
      </c>
      <c r="AU152" s="255" t="s">
        <v>90</v>
      </c>
      <c r="AV152" s="14" t="s">
        <v>166</v>
      </c>
      <c r="AW152" s="14" t="s">
        <v>34</v>
      </c>
      <c r="AX152" s="14" t="s">
        <v>87</v>
      </c>
      <c r="AY152" s="255" t="s">
        <v>160</v>
      </c>
    </row>
    <row r="153" s="2" customFormat="1" ht="16.5" customHeight="1">
      <c r="A153" s="38"/>
      <c r="B153" s="39"/>
      <c r="C153" s="256" t="s">
        <v>210</v>
      </c>
      <c r="D153" s="256" t="s">
        <v>211</v>
      </c>
      <c r="E153" s="257" t="s">
        <v>1776</v>
      </c>
      <c r="F153" s="258" t="s">
        <v>1777</v>
      </c>
      <c r="G153" s="259" t="s">
        <v>214</v>
      </c>
      <c r="H153" s="260">
        <v>0.17399999999999999</v>
      </c>
      <c r="I153" s="261"/>
      <c r="J153" s="262">
        <f>ROUND(I153*H153,2)</f>
        <v>0</v>
      </c>
      <c r="K153" s="263"/>
      <c r="L153" s="264"/>
      <c r="M153" s="265" t="s">
        <v>1</v>
      </c>
      <c r="N153" s="266" t="s">
        <v>44</v>
      </c>
      <c r="O153" s="91"/>
      <c r="P153" s="229">
        <f>O153*H153</f>
        <v>0</v>
      </c>
      <c r="Q153" s="229">
        <v>1</v>
      </c>
      <c r="R153" s="229">
        <f>Q153*H153</f>
        <v>0.17399999999999999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346</v>
      </c>
      <c r="AT153" s="231" t="s">
        <v>211</v>
      </c>
      <c r="AU153" s="231" t="s">
        <v>90</v>
      </c>
      <c r="AY153" s="17" t="s">
        <v>160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87</v>
      </c>
      <c r="BK153" s="232">
        <f>ROUND(I153*H153,2)</f>
        <v>0</v>
      </c>
      <c r="BL153" s="17" t="s">
        <v>247</v>
      </c>
      <c r="BM153" s="231" t="s">
        <v>1778</v>
      </c>
    </row>
    <row r="154" s="13" customFormat="1">
      <c r="A154" s="13"/>
      <c r="B154" s="233"/>
      <c r="C154" s="234"/>
      <c r="D154" s="235" t="s">
        <v>168</v>
      </c>
      <c r="E154" s="236" t="s">
        <v>1</v>
      </c>
      <c r="F154" s="237" t="s">
        <v>1779</v>
      </c>
      <c r="G154" s="234"/>
      <c r="H154" s="238">
        <v>0.17399999999999999</v>
      </c>
      <c r="I154" s="239"/>
      <c r="J154" s="234"/>
      <c r="K154" s="234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168</v>
      </c>
      <c r="AU154" s="244" t="s">
        <v>90</v>
      </c>
      <c r="AV154" s="13" t="s">
        <v>90</v>
      </c>
      <c r="AW154" s="13" t="s">
        <v>34</v>
      </c>
      <c r="AX154" s="13" t="s">
        <v>87</v>
      </c>
      <c r="AY154" s="244" t="s">
        <v>160</v>
      </c>
    </row>
    <row r="155" s="2" customFormat="1" ht="16.5" customHeight="1">
      <c r="A155" s="38"/>
      <c r="B155" s="39"/>
      <c r="C155" s="256" t="s">
        <v>217</v>
      </c>
      <c r="D155" s="256" t="s">
        <v>211</v>
      </c>
      <c r="E155" s="257" t="s">
        <v>1780</v>
      </c>
      <c r="F155" s="258" t="s">
        <v>1781</v>
      </c>
      <c r="G155" s="259" t="s">
        <v>214</v>
      </c>
      <c r="H155" s="260">
        <v>0.058000000000000003</v>
      </c>
      <c r="I155" s="261"/>
      <c r="J155" s="262">
        <f>ROUND(I155*H155,2)</f>
        <v>0</v>
      </c>
      <c r="K155" s="263"/>
      <c r="L155" s="264"/>
      <c r="M155" s="265" t="s">
        <v>1</v>
      </c>
      <c r="N155" s="266" t="s">
        <v>44</v>
      </c>
      <c r="O155" s="91"/>
      <c r="P155" s="229">
        <f>O155*H155</f>
        <v>0</v>
      </c>
      <c r="Q155" s="229">
        <v>1</v>
      </c>
      <c r="R155" s="229">
        <f>Q155*H155</f>
        <v>0.058000000000000003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346</v>
      </c>
      <c r="AT155" s="231" t="s">
        <v>211</v>
      </c>
      <c r="AU155" s="231" t="s">
        <v>90</v>
      </c>
      <c r="AY155" s="17" t="s">
        <v>160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87</v>
      </c>
      <c r="BK155" s="232">
        <f>ROUND(I155*H155,2)</f>
        <v>0</v>
      </c>
      <c r="BL155" s="17" t="s">
        <v>247</v>
      </c>
      <c r="BM155" s="231" t="s">
        <v>1782</v>
      </c>
    </row>
    <row r="156" s="13" customFormat="1">
      <c r="A156" s="13"/>
      <c r="B156" s="233"/>
      <c r="C156" s="234"/>
      <c r="D156" s="235" t="s">
        <v>168</v>
      </c>
      <c r="E156" s="236" t="s">
        <v>1</v>
      </c>
      <c r="F156" s="237" t="s">
        <v>1783</v>
      </c>
      <c r="G156" s="234"/>
      <c r="H156" s="238">
        <v>0.058000000000000003</v>
      </c>
      <c r="I156" s="239"/>
      <c r="J156" s="234"/>
      <c r="K156" s="234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168</v>
      </c>
      <c r="AU156" s="244" t="s">
        <v>90</v>
      </c>
      <c r="AV156" s="13" t="s">
        <v>90</v>
      </c>
      <c r="AW156" s="13" t="s">
        <v>34</v>
      </c>
      <c r="AX156" s="13" t="s">
        <v>87</v>
      </c>
      <c r="AY156" s="244" t="s">
        <v>160</v>
      </c>
    </row>
    <row r="157" s="2" customFormat="1" ht="24.15" customHeight="1">
      <c r="A157" s="38"/>
      <c r="B157" s="39"/>
      <c r="C157" s="219" t="s">
        <v>223</v>
      </c>
      <c r="D157" s="219" t="s">
        <v>162</v>
      </c>
      <c r="E157" s="220" t="s">
        <v>724</v>
      </c>
      <c r="F157" s="221" t="s">
        <v>725</v>
      </c>
      <c r="G157" s="222" t="s">
        <v>214</v>
      </c>
      <c r="H157" s="223">
        <v>0.246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44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247</v>
      </c>
      <c r="AT157" s="231" t="s">
        <v>162</v>
      </c>
      <c r="AU157" s="231" t="s">
        <v>90</v>
      </c>
      <c r="AY157" s="17" t="s">
        <v>160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87</v>
      </c>
      <c r="BK157" s="232">
        <f>ROUND(I157*H157,2)</f>
        <v>0</v>
      </c>
      <c r="BL157" s="17" t="s">
        <v>247</v>
      </c>
      <c r="BM157" s="231" t="s">
        <v>1784</v>
      </c>
    </row>
    <row r="158" s="12" customFormat="1" ht="22.8" customHeight="1">
      <c r="A158" s="12"/>
      <c r="B158" s="203"/>
      <c r="C158" s="204"/>
      <c r="D158" s="205" t="s">
        <v>78</v>
      </c>
      <c r="E158" s="217" t="s">
        <v>1367</v>
      </c>
      <c r="F158" s="217" t="s">
        <v>1368</v>
      </c>
      <c r="G158" s="204"/>
      <c r="H158" s="204"/>
      <c r="I158" s="207"/>
      <c r="J158" s="218">
        <f>BK158</f>
        <v>0</v>
      </c>
      <c r="K158" s="204"/>
      <c r="L158" s="209"/>
      <c r="M158" s="210"/>
      <c r="N158" s="211"/>
      <c r="O158" s="211"/>
      <c r="P158" s="212">
        <f>SUM(P159:P166)</f>
        <v>0</v>
      </c>
      <c r="Q158" s="211"/>
      <c r="R158" s="212">
        <f>SUM(R159:R166)</f>
        <v>0.071426520000000007</v>
      </c>
      <c r="S158" s="211"/>
      <c r="T158" s="213">
        <f>SUM(T159:T166)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4" t="s">
        <v>90</v>
      </c>
      <c r="AT158" s="215" t="s">
        <v>78</v>
      </c>
      <c r="AU158" s="215" t="s">
        <v>87</v>
      </c>
      <c r="AY158" s="214" t="s">
        <v>160</v>
      </c>
      <c r="BK158" s="216">
        <f>SUM(BK159:BK166)</f>
        <v>0</v>
      </c>
    </row>
    <row r="159" s="2" customFormat="1" ht="24.15" customHeight="1">
      <c r="A159" s="38"/>
      <c r="B159" s="39"/>
      <c r="C159" s="219" t="s">
        <v>227</v>
      </c>
      <c r="D159" s="219" t="s">
        <v>162</v>
      </c>
      <c r="E159" s="220" t="s">
        <v>1369</v>
      </c>
      <c r="F159" s="221" t="s">
        <v>1370</v>
      </c>
      <c r="G159" s="222" t="s">
        <v>220</v>
      </c>
      <c r="H159" s="223">
        <v>267.80000000000001</v>
      </c>
      <c r="I159" s="224"/>
      <c r="J159" s="225">
        <f>ROUND(I159*H159,2)</f>
        <v>0</v>
      </c>
      <c r="K159" s="226"/>
      <c r="L159" s="44"/>
      <c r="M159" s="227" t="s">
        <v>1</v>
      </c>
      <c r="N159" s="228" t="s">
        <v>44</v>
      </c>
      <c r="O159" s="91"/>
      <c r="P159" s="229">
        <f>O159*H159</f>
        <v>0</v>
      </c>
      <c r="Q159" s="229">
        <v>0.0002475</v>
      </c>
      <c r="R159" s="229">
        <f>Q159*H159</f>
        <v>0.066280500000000006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247</v>
      </c>
      <c r="AT159" s="231" t="s">
        <v>162</v>
      </c>
      <c r="AU159" s="231" t="s">
        <v>90</v>
      </c>
      <c r="AY159" s="17" t="s">
        <v>160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87</v>
      </c>
      <c r="BK159" s="232">
        <f>ROUND(I159*H159,2)</f>
        <v>0</v>
      </c>
      <c r="BL159" s="17" t="s">
        <v>247</v>
      </c>
      <c r="BM159" s="231" t="s">
        <v>1785</v>
      </c>
    </row>
    <row r="160" s="13" customFormat="1">
      <c r="A160" s="13"/>
      <c r="B160" s="233"/>
      <c r="C160" s="234"/>
      <c r="D160" s="235" t="s">
        <v>168</v>
      </c>
      <c r="E160" s="236" t="s">
        <v>1</v>
      </c>
      <c r="F160" s="237" t="s">
        <v>1786</v>
      </c>
      <c r="G160" s="234"/>
      <c r="H160" s="238">
        <v>267.80000000000001</v>
      </c>
      <c r="I160" s="239"/>
      <c r="J160" s="234"/>
      <c r="K160" s="234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168</v>
      </c>
      <c r="AU160" s="244" t="s">
        <v>90</v>
      </c>
      <c r="AV160" s="13" t="s">
        <v>90</v>
      </c>
      <c r="AW160" s="13" t="s">
        <v>34</v>
      </c>
      <c r="AX160" s="13" t="s">
        <v>87</v>
      </c>
      <c r="AY160" s="244" t="s">
        <v>160</v>
      </c>
    </row>
    <row r="161" s="2" customFormat="1" ht="24.15" customHeight="1">
      <c r="A161" s="38"/>
      <c r="B161" s="39"/>
      <c r="C161" s="219" t="s">
        <v>233</v>
      </c>
      <c r="D161" s="219" t="s">
        <v>162</v>
      </c>
      <c r="E161" s="220" t="s">
        <v>1373</v>
      </c>
      <c r="F161" s="221" t="s">
        <v>1374</v>
      </c>
      <c r="G161" s="222" t="s">
        <v>220</v>
      </c>
      <c r="H161" s="223">
        <v>13.199999999999999</v>
      </c>
      <c r="I161" s="224"/>
      <c r="J161" s="225">
        <f>ROUND(I161*H161,2)</f>
        <v>0</v>
      </c>
      <c r="K161" s="226"/>
      <c r="L161" s="44"/>
      <c r="M161" s="227" t="s">
        <v>1</v>
      </c>
      <c r="N161" s="228" t="s">
        <v>44</v>
      </c>
      <c r="O161" s="91"/>
      <c r="P161" s="229">
        <f>O161*H161</f>
        <v>0</v>
      </c>
      <c r="Q161" s="229">
        <v>0.00014375</v>
      </c>
      <c r="R161" s="229">
        <f>Q161*H161</f>
        <v>0.0018974999999999999</v>
      </c>
      <c r="S161" s="229">
        <v>0</v>
      </c>
      <c r="T161" s="23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247</v>
      </c>
      <c r="AT161" s="231" t="s">
        <v>162</v>
      </c>
      <c r="AU161" s="231" t="s">
        <v>90</v>
      </c>
      <c r="AY161" s="17" t="s">
        <v>160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7" t="s">
        <v>87</v>
      </c>
      <c r="BK161" s="232">
        <f>ROUND(I161*H161,2)</f>
        <v>0</v>
      </c>
      <c r="BL161" s="17" t="s">
        <v>247</v>
      </c>
      <c r="BM161" s="231" t="s">
        <v>1787</v>
      </c>
    </row>
    <row r="162" s="13" customFormat="1">
      <c r="A162" s="13"/>
      <c r="B162" s="233"/>
      <c r="C162" s="234"/>
      <c r="D162" s="235" t="s">
        <v>168</v>
      </c>
      <c r="E162" s="236" t="s">
        <v>1</v>
      </c>
      <c r="F162" s="237" t="s">
        <v>1788</v>
      </c>
      <c r="G162" s="234"/>
      <c r="H162" s="238">
        <v>9.5999999999999996</v>
      </c>
      <c r="I162" s="239"/>
      <c r="J162" s="234"/>
      <c r="K162" s="234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168</v>
      </c>
      <c r="AU162" s="244" t="s">
        <v>90</v>
      </c>
      <c r="AV162" s="13" t="s">
        <v>90</v>
      </c>
      <c r="AW162" s="13" t="s">
        <v>34</v>
      </c>
      <c r="AX162" s="13" t="s">
        <v>79</v>
      </c>
      <c r="AY162" s="244" t="s">
        <v>160</v>
      </c>
    </row>
    <row r="163" s="13" customFormat="1">
      <c r="A163" s="13"/>
      <c r="B163" s="233"/>
      <c r="C163" s="234"/>
      <c r="D163" s="235" t="s">
        <v>168</v>
      </c>
      <c r="E163" s="236" t="s">
        <v>1</v>
      </c>
      <c r="F163" s="237" t="s">
        <v>1789</v>
      </c>
      <c r="G163" s="234"/>
      <c r="H163" s="238">
        <v>3.6000000000000001</v>
      </c>
      <c r="I163" s="239"/>
      <c r="J163" s="234"/>
      <c r="K163" s="234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168</v>
      </c>
      <c r="AU163" s="244" t="s">
        <v>90</v>
      </c>
      <c r="AV163" s="13" t="s">
        <v>90</v>
      </c>
      <c r="AW163" s="13" t="s">
        <v>34</v>
      </c>
      <c r="AX163" s="13" t="s">
        <v>79</v>
      </c>
      <c r="AY163" s="244" t="s">
        <v>160</v>
      </c>
    </row>
    <row r="164" s="14" customFormat="1">
      <c r="A164" s="14"/>
      <c r="B164" s="245"/>
      <c r="C164" s="246"/>
      <c r="D164" s="235" t="s">
        <v>168</v>
      </c>
      <c r="E164" s="247" t="s">
        <v>1</v>
      </c>
      <c r="F164" s="248" t="s">
        <v>175</v>
      </c>
      <c r="G164" s="246"/>
      <c r="H164" s="249">
        <v>13.199999999999999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5" t="s">
        <v>168</v>
      </c>
      <c r="AU164" s="255" t="s">
        <v>90</v>
      </c>
      <c r="AV164" s="14" t="s">
        <v>166</v>
      </c>
      <c r="AW164" s="14" t="s">
        <v>34</v>
      </c>
      <c r="AX164" s="14" t="s">
        <v>87</v>
      </c>
      <c r="AY164" s="255" t="s">
        <v>160</v>
      </c>
    </row>
    <row r="165" s="2" customFormat="1" ht="24.15" customHeight="1">
      <c r="A165" s="38"/>
      <c r="B165" s="39"/>
      <c r="C165" s="219" t="s">
        <v>239</v>
      </c>
      <c r="D165" s="219" t="s">
        <v>162</v>
      </c>
      <c r="E165" s="220" t="s">
        <v>1377</v>
      </c>
      <c r="F165" s="221" t="s">
        <v>1378</v>
      </c>
      <c r="G165" s="222" t="s">
        <v>220</v>
      </c>
      <c r="H165" s="223">
        <v>13.199999999999999</v>
      </c>
      <c r="I165" s="224"/>
      <c r="J165" s="225">
        <f>ROUND(I165*H165,2)</f>
        <v>0</v>
      </c>
      <c r="K165" s="226"/>
      <c r="L165" s="44"/>
      <c r="M165" s="227" t="s">
        <v>1</v>
      </c>
      <c r="N165" s="228" t="s">
        <v>44</v>
      </c>
      <c r="O165" s="91"/>
      <c r="P165" s="229">
        <f>O165*H165</f>
        <v>0</v>
      </c>
      <c r="Q165" s="229">
        <v>0.00012305000000000001</v>
      </c>
      <c r="R165" s="229">
        <f>Q165*H165</f>
        <v>0.00162426</v>
      </c>
      <c r="S165" s="229">
        <v>0</v>
      </c>
      <c r="T165" s="23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1" t="s">
        <v>247</v>
      </c>
      <c r="AT165" s="231" t="s">
        <v>162</v>
      </c>
      <c r="AU165" s="231" t="s">
        <v>90</v>
      </c>
      <c r="AY165" s="17" t="s">
        <v>160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7" t="s">
        <v>87</v>
      </c>
      <c r="BK165" s="232">
        <f>ROUND(I165*H165,2)</f>
        <v>0</v>
      </c>
      <c r="BL165" s="17" t="s">
        <v>247</v>
      </c>
      <c r="BM165" s="231" t="s">
        <v>1790</v>
      </c>
    </row>
    <row r="166" s="2" customFormat="1" ht="24.15" customHeight="1">
      <c r="A166" s="38"/>
      <c r="B166" s="39"/>
      <c r="C166" s="219" t="s">
        <v>8</v>
      </c>
      <c r="D166" s="219" t="s">
        <v>162</v>
      </c>
      <c r="E166" s="220" t="s">
        <v>1380</v>
      </c>
      <c r="F166" s="221" t="s">
        <v>1381</v>
      </c>
      <c r="G166" s="222" t="s">
        <v>220</v>
      </c>
      <c r="H166" s="223">
        <v>13.199999999999999</v>
      </c>
      <c r="I166" s="224"/>
      <c r="J166" s="225">
        <f>ROUND(I166*H166,2)</f>
        <v>0</v>
      </c>
      <c r="K166" s="226"/>
      <c r="L166" s="44"/>
      <c r="M166" s="267" t="s">
        <v>1</v>
      </c>
      <c r="N166" s="268" t="s">
        <v>44</v>
      </c>
      <c r="O166" s="269"/>
      <c r="P166" s="270">
        <f>O166*H166</f>
        <v>0</v>
      </c>
      <c r="Q166" s="270">
        <v>0.00012305000000000001</v>
      </c>
      <c r="R166" s="270">
        <f>Q166*H166</f>
        <v>0.00162426</v>
      </c>
      <c r="S166" s="270">
        <v>0</v>
      </c>
      <c r="T166" s="271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247</v>
      </c>
      <c r="AT166" s="231" t="s">
        <v>162</v>
      </c>
      <c r="AU166" s="231" t="s">
        <v>90</v>
      </c>
      <c r="AY166" s="17" t="s">
        <v>160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87</v>
      </c>
      <c r="BK166" s="232">
        <f>ROUND(I166*H166,2)</f>
        <v>0</v>
      </c>
      <c r="BL166" s="17" t="s">
        <v>247</v>
      </c>
      <c r="BM166" s="231" t="s">
        <v>1791</v>
      </c>
    </row>
    <row r="167" s="2" customFormat="1" ht="6.96" customHeight="1">
      <c r="A167" s="38"/>
      <c r="B167" s="66"/>
      <c r="C167" s="67"/>
      <c r="D167" s="67"/>
      <c r="E167" s="67"/>
      <c r="F167" s="67"/>
      <c r="G167" s="67"/>
      <c r="H167" s="67"/>
      <c r="I167" s="67"/>
      <c r="J167" s="67"/>
      <c r="K167" s="67"/>
      <c r="L167" s="44"/>
      <c r="M167" s="38"/>
      <c r="O167" s="38"/>
      <c r="P167" s="38"/>
      <c r="Q167" s="38"/>
      <c r="R167" s="38"/>
      <c r="S167" s="38"/>
      <c r="T167" s="38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</row>
  </sheetData>
  <sheetProtection sheet="1" autoFilter="0" formatColumns="0" formatRows="0" objects="1" scenarios="1" spinCount="100000" saltValue="L1zJLqD77jXr1QroZeRiaFfoaFs81SwBrGJyhYzRFTGdEIvCwJJKhfF1g0gIxYlyAmcvbzvMMUvmJHTcMPiA+Q==" hashValue="s/bahotf3HOJX9X9mQv/QxNutyakk4QlQDbRuDBrEgTkCxMse2cej5fZ55yCezoFZGKbvwlieGbeDtTQA5+KXQ==" algorithmName="SHA-512" password="CC35"/>
  <autoFilter ref="C123:K166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90</v>
      </c>
    </row>
    <row r="4" s="1" customFormat="1" ht="24.96" customHeight="1">
      <c r="B4" s="20"/>
      <c r="D4" s="138" t="s">
        <v>126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Revitalizace veřejných ploch města Luby - ETAPA II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127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128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89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19. 10. 2020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">
        <v>36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37</v>
      </c>
      <c r="F24" s="38"/>
      <c r="G24" s="38"/>
      <c r="H24" s="38"/>
      <c r="I24" s="140" t="s">
        <v>28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39</v>
      </c>
      <c r="E30" s="38"/>
      <c r="F30" s="38"/>
      <c r="G30" s="38"/>
      <c r="H30" s="38"/>
      <c r="I30" s="38"/>
      <c r="J30" s="151">
        <f>ROUND(J127,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41</v>
      </c>
      <c r="G32" s="38"/>
      <c r="H32" s="38"/>
      <c r="I32" s="152" t="s">
        <v>40</v>
      </c>
      <c r="J32" s="152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40" t="s">
        <v>44</v>
      </c>
      <c r="F33" s="154">
        <f>ROUND((SUM(BE127:BE287)),  2)</f>
        <v>0</v>
      </c>
      <c r="G33" s="38"/>
      <c r="H33" s="38"/>
      <c r="I33" s="155">
        <v>0.20999999999999999</v>
      </c>
      <c r="J33" s="154">
        <f>ROUND(((SUM(BE127:BE287))*I33),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45</v>
      </c>
      <c r="F34" s="154">
        <f>ROUND((SUM(BF127:BF287)),  2)</f>
        <v>0</v>
      </c>
      <c r="G34" s="38"/>
      <c r="H34" s="38"/>
      <c r="I34" s="155">
        <v>0.14999999999999999</v>
      </c>
      <c r="J34" s="154">
        <f>ROUND(((SUM(BF127:BF287))*I34),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46</v>
      </c>
      <c r="F35" s="154">
        <f>ROUND((SUM(BG127:BG287)),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47</v>
      </c>
      <c r="F36" s="154">
        <f>ROUND((SUM(BH127:BH287)),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48</v>
      </c>
      <c r="F37" s="154">
        <f>ROUND((SUM(BI127:BI287)),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Revitalizace veřejných ploch města Luby - ETAPA II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IO 01 - Dopravní řešení a komunikace Etapa II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Luby u Chebu</v>
      </c>
      <c r="G89" s="40"/>
      <c r="H89" s="40"/>
      <c r="I89" s="32" t="s">
        <v>22</v>
      </c>
      <c r="J89" s="79" t="str">
        <f>IF(J12="","",J12)</f>
        <v>19. 10. 2020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Luby</v>
      </c>
      <c r="G91" s="40"/>
      <c r="H91" s="40"/>
      <c r="I91" s="32" t="s">
        <v>31</v>
      </c>
      <c r="J91" s="36" t="str">
        <f>E21</f>
        <v>A69 - Architekti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 Pavel Šturc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130</v>
      </c>
      <c r="D94" s="176"/>
      <c r="E94" s="176"/>
      <c r="F94" s="176"/>
      <c r="G94" s="176"/>
      <c r="H94" s="176"/>
      <c r="I94" s="176"/>
      <c r="J94" s="177" t="s">
        <v>131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132</v>
      </c>
      <c r="D96" s="40"/>
      <c r="E96" s="40"/>
      <c r="F96" s="40"/>
      <c r="G96" s="40"/>
      <c r="H96" s="40"/>
      <c r="I96" s="40"/>
      <c r="J96" s="110">
        <f>J127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133</v>
      </c>
    </row>
    <row r="97" s="9" customFormat="1" ht="24.96" customHeight="1">
      <c r="A97" s="9"/>
      <c r="B97" s="179"/>
      <c r="C97" s="180"/>
      <c r="D97" s="181" t="s">
        <v>134</v>
      </c>
      <c r="E97" s="182"/>
      <c r="F97" s="182"/>
      <c r="G97" s="182"/>
      <c r="H97" s="182"/>
      <c r="I97" s="182"/>
      <c r="J97" s="183">
        <f>J128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135</v>
      </c>
      <c r="E98" s="188"/>
      <c r="F98" s="188"/>
      <c r="G98" s="188"/>
      <c r="H98" s="188"/>
      <c r="I98" s="188"/>
      <c r="J98" s="189">
        <f>J129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136</v>
      </c>
      <c r="E99" s="188"/>
      <c r="F99" s="188"/>
      <c r="G99" s="188"/>
      <c r="H99" s="188"/>
      <c r="I99" s="188"/>
      <c r="J99" s="189">
        <f>J164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137</v>
      </c>
      <c r="E100" s="188"/>
      <c r="F100" s="188"/>
      <c r="G100" s="188"/>
      <c r="H100" s="188"/>
      <c r="I100" s="188"/>
      <c r="J100" s="189">
        <f>J170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138</v>
      </c>
      <c r="E101" s="188"/>
      <c r="F101" s="188"/>
      <c r="G101" s="188"/>
      <c r="H101" s="188"/>
      <c r="I101" s="188"/>
      <c r="J101" s="189">
        <f>J232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139</v>
      </c>
      <c r="E102" s="188"/>
      <c r="F102" s="188"/>
      <c r="G102" s="188"/>
      <c r="H102" s="188"/>
      <c r="I102" s="188"/>
      <c r="J102" s="189">
        <f>J246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140</v>
      </c>
      <c r="E103" s="188"/>
      <c r="F103" s="188"/>
      <c r="G103" s="188"/>
      <c r="H103" s="188"/>
      <c r="I103" s="188"/>
      <c r="J103" s="189">
        <f>J275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9"/>
      <c r="C104" s="180"/>
      <c r="D104" s="181" t="s">
        <v>141</v>
      </c>
      <c r="E104" s="182"/>
      <c r="F104" s="182"/>
      <c r="G104" s="182"/>
      <c r="H104" s="182"/>
      <c r="I104" s="182"/>
      <c r="J104" s="183">
        <f>J278</f>
        <v>0</v>
      </c>
      <c r="K104" s="180"/>
      <c r="L104" s="18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5"/>
      <c r="C105" s="186"/>
      <c r="D105" s="187" t="s">
        <v>142</v>
      </c>
      <c r="E105" s="188"/>
      <c r="F105" s="188"/>
      <c r="G105" s="188"/>
      <c r="H105" s="188"/>
      <c r="I105" s="188"/>
      <c r="J105" s="189">
        <f>J279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9"/>
      <c r="C106" s="180"/>
      <c r="D106" s="181" t="s">
        <v>143</v>
      </c>
      <c r="E106" s="182"/>
      <c r="F106" s="182"/>
      <c r="G106" s="182"/>
      <c r="H106" s="182"/>
      <c r="I106" s="182"/>
      <c r="J106" s="183">
        <f>J285</f>
        <v>0</v>
      </c>
      <c r="K106" s="180"/>
      <c r="L106" s="18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79"/>
      <c r="C107" s="180"/>
      <c r="D107" s="181" t="s">
        <v>144</v>
      </c>
      <c r="E107" s="182"/>
      <c r="F107" s="182"/>
      <c r="G107" s="182"/>
      <c r="H107" s="182"/>
      <c r="I107" s="182"/>
      <c r="J107" s="183">
        <f>J286</f>
        <v>0</v>
      </c>
      <c r="K107" s="180"/>
      <c r="L107" s="18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3" s="2" customFormat="1" ht="6.96" customHeight="1">
      <c r="A113" s="38"/>
      <c r="B113" s="68"/>
      <c r="C113" s="69"/>
      <c r="D113" s="69"/>
      <c r="E113" s="69"/>
      <c r="F113" s="69"/>
      <c r="G113" s="69"/>
      <c r="H113" s="69"/>
      <c r="I113" s="69"/>
      <c r="J113" s="69"/>
      <c r="K113" s="69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145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16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174" t="str">
        <f>E7</f>
        <v>Revitalizace veřejných ploch města Luby - ETAPA II</v>
      </c>
      <c r="F117" s="32"/>
      <c r="G117" s="32"/>
      <c r="H117" s="32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127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E9</f>
        <v>IO 01 - Dopravní řešení a komunikace Etapa II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F12</f>
        <v>Luby u Chebu</v>
      </c>
      <c r="G121" s="40"/>
      <c r="H121" s="40"/>
      <c r="I121" s="32" t="s">
        <v>22</v>
      </c>
      <c r="J121" s="79" t="str">
        <f>IF(J12="","",J12)</f>
        <v>19. 10. 2020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24</v>
      </c>
      <c r="D123" s="40"/>
      <c r="E123" s="40"/>
      <c r="F123" s="27" t="str">
        <f>E15</f>
        <v>Město Luby</v>
      </c>
      <c r="G123" s="40"/>
      <c r="H123" s="40"/>
      <c r="I123" s="32" t="s">
        <v>31</v>
      </c>
      <c r="J123" s="36" t="str">
        <f>E21</f>
        <v>A69 - Architekti s.r.o.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29</v>
      </c>
      <c r="D124" s="40"/>
      <c r="E124" s="40"/>
      <c r="F124" s="27" t="str">
        <f>IF(E18="","",E18)</f>
        <v>Vyplň údaj</v>
      </c>
      <c r="G124" s="40"/>
      <c r="H124" s="40"/>
      <c r="I124" s="32" t="s">
        <v>35</v>
      </c>
      <c r="J124" s="36" t="str">
        <f>E24</f>
        <v>Ing. Pavel Šturc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91"/>
      <c r="B126" s="192"/>
      <c r="C126" s="193" t="s">
        <v>146</v>
      </c>
      <c r="D126" s="194" t="s">
        <v>64</v>
      </c>
      <c r="E126" s="194" t="s">
        <v>60</v>
      </c>
      <c r="F126" s="194" t="s">
        <v>61</v>
      </c>
      <c r="G126" s="194" t="s">
        <v>147</v>
      </c>
      <c r="H126" s="194" t="s">
        <v>148</v>
      </c>
      <c r="I126" s="194" t="s">
        <v>149</v>
      </c>
      <c r="J126" s="195" t="s">
        <v>131</v>
      </c>
      <c r="K126" s="196" t="s">
        <v>150</v>
      </c>
      <c r="L126" s="197"/>
      <c r="M126" s="100" t="s">
        <v>1</v>
      </c>
      <c r="N126" s="101" t="s">
        <v>43</v>
      </c>
      <c r="O126" s="101" t="s">
        <v>151</v>
      </c>
      <c r="P126" s="101" t="s">
        <v>152</v>
      </c>
      <c r="Q126" s="101" t="s">
        <v>153</v>
      </c>
      <c r="R126" s="101" t="s">
        <v>154</v>
      </c>
      <c r="S126" s="101" t="s">
        <v>155</v>
      </c>
      <c r="T126" s="102" t="s">
        <v>156</v>
      </c>
      <c r="U126" s="191"/>
      <c r="V126" s="191"/>
      <c r="W126" s="191"/>
      <c r="X126" s="191"/>
      <c r="Y126" s="191"/>
      <c r="Z126" s="191"/>
      <c r="AA126" s="191"/>
      <c r="AB126" s="191"/>
      <c r="AC126" s="191"/>
      <c r="AD126" s="191"/>
      <c r="AE126" s="191"/>
    </row>
    <row r="127" s="2" customFormat="1" ht="22.8" customHeight="1">
      <c r="A127" s="38"/>
      <c r="B127" s="39"/>
      <c r="C127" s="107" t="s">
        <v>157</v>
      </c>
      <c r="D127" s="40"/>
      <c r="E127" s="40"/>
      <c r="F127" s="40"/>
      <c r="G127" s="40"/>
      <c r="H127" s="40"/>
      <c r="I127" s="40"/>
      <c r="J127" s="198">
        <f>BK127</f>
        <v>0</v>
      </c>
      <c r="K127" s="40"/>
      <c r="L127" s="44"/>
      <c r="M127" s="103"/>
      <c r="N127" s="199"/>
      <c r="O127" s="104"/>
      <c r="P127" s="200">
        <f>P128+P278+P285+P286</f>
        <v>0</v>
      </c>
      <c r="Q127" s="104"/>
      <c r="R127" s="200">
        <f>R128+R278+R285+R286</f>
        <v>5047.6606364640002</v>
      </c>
      <c r="S127" s="104"/>
      <c r="T127" s="201">
        <f>T128+T278+T285+T286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78</v>
      </c>
      <c r="AU127" s="17" t="s">
        <v>133</v>
      </c>
      <c r="BK127" s="202">
        <f>BK128+BK278+BK285+BK286</f>
        <v>0</v>
      </c>
    </row>
    <row r="128" s="12" customFormat="1" ht="25.92" customHeight="1">
      <c r="A128" s="12"/>
      <c r="B128" s="203"/>
      <c r="C128" s="204"/>
      <c r="D128" s="205" t="s">
        <v>78</v>
      </c>
      <c r="E128" s="206" t="s">
        <v>158</v>
      </c>
      <c r="F128" s="206" t="s">
        <v>159</v>
      </c>
      <c r="G128" s="204"/>
      <c r="H128" s="204"/>
      <c r="I128" s="207"/>
      <c r="J128" s="208">
        <f>BK128</f>
        <v>0</v>
      </c>
      <c r="K128" s="204"/>
      <c r="L128" s="209"/>
      <c r="M128" s="210"/>
      <c r="N128" s="211"/>
      <c r="O128" s="211"/>
      <c r="P128" s="212">
        <f>P129+P164+P170+P232+P246+P275</f>
        <v>0</v>
      </c>
      <c r="Q128" s="211"/>
      <c r="R128" s="212">
        <f>R129+R164+R170+R232+R246+R275</f>
        <v>5047.5247364639999</v>
      </c>
      <c r="S128" s="211"/>
      <c r="T128" s="213">
        <f>T129+T164+T170+T232+T246+T275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87</v>
      </c>
      <c r="AT128" s="215" t="s">
        <v>78</v>
      </c>
      <c r="AU128" s="215" t="s">
        <v>79</v>
      </c>
      <c r="AY128" s="214" t="s">
        <v>160</v>
      </c>
      <c r="BK128" s="216">
        <f>BK129+BK164+BK170+BK232+BK246+BK275</f>
        <v>0</v>
      </c>
    </row>
    <row r="129" s="12" customFormat="1" ht="22.8" customHeight="1">
      <c r="A129" s="12"/>
      <c r="B129" s="203"/>
      <c r="C129" s="204"/>
      <c r="D129" s="205" t="s">
        <v>78</v>
      </c>
      <c r="E129" s="217" t="s">
        <v>87</v>
      </c>
      <c r="F129" s="217" t="s">
        <v>161</v>
      </c>
      <c r="G129" s="204"/>
      <c r="H129" s="204"/>
      <c r="I129" s="207"/>
      <c r="J129" s="218">
        <f>BK129</f>
        <v>0</v>
      </c>
      <c r="K129" s="204"/>
      <c r="L129" s="209"/>
      <c r="M129" s="210"/>
      <c r="N129" s="211"/>
      <c r="O129" s="211"/>
      <c r="P129" s="212">
        <f>SUM(P130:P163)</f>
        <v>0</v>
      </c>
      <c r="Q129" s="211"/>
      <c r="R129" s="212">
        <f>SUM(R130:R163)</f>
        <v>275.04007999999999</v>
      </c>
      <c r="S129" s="211"/>
      <c r="T129" s="213">
        <f>SUM(T130:T163)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87</v>
      </c>
      <c r="AT129" s="215" t="s">
        <v>78</v>
      </c>
      <c r="AU129" s="215" t="s">
        <v>87</v>
      </c>
      <c r="AY129" s="214" t="s">
        <v>160</v>
      </c>
      <c r="BK129" s="216">
        <f>SUM(BK130:BK163)</f>
        <v>0</v>
      </c>
    </row>
    <row r="130" s="2" customFormat="1" ht="33" customHeight="1">
      <c r="A130" s="38"/>
      <c r="B130" s="39"/>
      <c r="C130" s="219" t="s">
        <v>87</v>
      </c>
      <c r="D130" s="219" t="s">
        <v>162</v>
      </c>
      <c r="E130" s="220" t="s">
        <v>163</v>
      </c>
      <c r="F130" s="221" t="s">
        <v>164</v>
      </c>
      <c r="G130" s="222" t="s">
        <v>165</v>
      </c>
      <c r="H130" s="223">
        <v>2229.4200000000001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44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166</v>
      </c>
      <c r="AT130" s="231" t="s">
        <v>162</v>
      </c>
      <c r="AU130" s="231" t="s">
        <v>90</v>
      </c>
      <c r="AY130" s="17" t="s">
        <v>160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87</v>
      </c>
      <c r="BK130" s="232">
        <f>ROUND(I130*H130,2)</f>
        <v>0</v>
      </c>
      <c r="BL130" s="17" t="s">
        <v>166</v>
      </c>
      <c r="BM130" s="231" t="s">
        <v>167</v>
      </c>
    </row>
    <row r="131" s="13" customFormat="1">
      <c r="A131" s="13"/>
      <c r="B131" s="233"/>
      <c r="C131" s="234"/>
      <c r="D131" s="235" t="s">
        <v>168</v>
      </c>
      <c r="E131" s="236" t="s">
        <v>1</v>
      </c>
      <c r="F131" s="237" t="s">
        <v>169</v>
      </c>
      <c r="G131" s="234"/>
      <c r="H131" s="238">
        <v>194</v>
      </c>
      <c r="I131" s="239"/>
      <c r="J131" s="234"/>
      <c r="K131" s="234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168</v>
      </c>
      <c r="AU131" s="244" t="s">
        <v>90</v>
      </c>
      <c r="AV131" s="13" t="s">
        <v>90</v>
      </c>
      <c r="AW131" s="13" t="s">
        <v>34</v>
      </c>
      <c r="AX131" s="13" t="s">
        <v>79</v>
      </c>
      <c r="AY131" s="244" t="s">
        <v>160</v>
      </c>
    </row>
    <row r="132" s="13" customFormat="1">
      <c r="A132" s="13"/>
      <c r="B132" s="233"/>
      <c r="C132" s="234"/>
      <c r="D132" s="235" t="s">
        <v>168</v>
      </c>
      <c r="E132" s="236" t="s">
        <v>1</v>
      </c>
      <c r="F132" s="237" t="s">
        <v>170</v>
      </c>
      <c r="G132" s="234"/>
      <c r="H132" s="238">
        <v>252</v>
      </c>
      <c r="I132" s="239"/>
      <c r="J132" s="234"/>
      <c r="K132" s="234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168</v>
      </c>
      <c r="AU132" s="244" t="s">
        <v>90</v>
      </c>
      <c r="AV132" s="13" t="s">
        <v>90</v>
      </c>
      <c r="AW132" s="13" t="s">
        <v>34</v>
      </c>
      <c r="AX132" s="13" t="s">
        <v>79</v>
      </c>
      <c r="AY132" s="244" t="s">
        <v>160</v>
      </c>
    </row>
    <row r="133" s="13" customFormat="1">
      <c r="A133" s="13"/>
      <c r="B133" s="233"/>
      <c r="C133" s="234"/>
      <c r="D133" s="235" t="s">
        <v>168</v>
      </c>
      <c r="E133" s="236" t="s">
        <v>1</v>
      </c>
      <c r="F133" s="237" t="s">
        <v>171</v>
      </c>
      <c r="G133" s="234"/>
      <c r="H133" s="238">
        <v>1467</v>
      </c>
      <c r="I133" s="239"/>
      <c r="J133" s="234"/>
      <c r="K133" s="234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168</v>
      </c>
      <c r="AU133" s="244" t="s">
        <v>90</v>
      </c>
      <c r="AV133" s="13" t="s">
        <v>90</v>
      </c>
      <c r="AW133" s="13" t="s">
        <v>34</v>
      </c>
      <c r="AX133" s="13" t="s">
        <v>79</v>
      </c>
      <c r="AY133" s="244" t="s">
        <v>160</v>
      </c>
    </row>
    <row r="134" s="13" customFormat="1">
      <c r="A134" s="13"/>
      <c r="B134" s="233"/>
      <c r="C134" s="234"/>
      <c r="D134" s="235" t="s">
        <v>168</v>
      </c>
      <c r="E134" s="236" t="s">
        <v>1</v>
      </c>
      <c r="F134" s="237" t="s">
        <v>172</v>
      </c>
      <c r="G134" s="234"/>
      <c r="H134" s="238">
        <v>50</v>
      </c>
      <c r="I134" s="239"/>
      <c r="J134" s="234"/>
      <c r="K134" s="234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168</v>
      </c>
      <c r="AU134" s="244" t="s">
        <v>90</v>
      </c>
      <c r="AV134" s="13" t="s">
        <v>90</v>
      </c>
      <c r="AW134" s="13" t="s">
        <v>34</v>
      </c>
      <c r="AX134" s="13" t="s">
        <v>79</v>
      </c>
      <c r="AY134" s="244" t="s">
        <v>160</v>
      </c>
    </row>
    <row r="135" s="13" customFormat="1">
      <c r="A135" s="13"/>
      <c r="B135" s="233"/>
      <c r="C135" s="234"/>
      <c r="D135" s="235" t="s">
        <v>168</v>
      </c>
      <c r="E135" s="236" t="s">
        <v>1</v>
      </c>
      <c r="F135" s="237" t="s">
        <v>173</v>
      </c>
      <c r="G135" s="234"/>
      <c r="H135" s="238">
        <v>200</v>
      </c>
      <c r="I135" s="239"/>
      <c r="J135" s="234"/>
      <c r="K135" s="234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168</v>
      </c>
      <c r="AU135" s="244" t="s">
        <v>90</v>
      </c>
      <c r="AV135" s="13" t="s">
        <v>90</v>
      </c>
      <c r="AW135" s="13" t="s">
        <v>34</v>
      </c>
      <c r="AX135" s="13" t="s">
        <v>79</v>
      </c>
      <c r="AY135" s="244" t="s">
        <v>160</v>
      </c>
    </row>
    <row r="136" s="13" customFormat="1">
      <c r="A136" s="13"/>
      <c r="B136" s="233"/>
      <c r="C136" s="234"/>
      <c r="D136" s="235" t="s">
        <v>168</v>
      </c>
      <c r="E136" s="236" t="s">
        <v>1</v>
      </c>
      <c r="F136" s="237" t="s">
        <v>174</v>
      </c>
      <c r="G136" s="234"/>
      <c r="H136" s="238">
        <v>66.420000000000002</v>
      </c>
      <c r="I136" s="239"/>
      <c r="J136" s="234"/>
      <c r="K136" s="234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168</v>
      </c>
      <c r="AU136" s="244" t="s">
        <v>90</v>
      </c>
      <c r="AV136" s="13" t="s">
        <v>90</v>
      </c>
      <c r="AW136" s="13" t="s">
        <v>34</v>
      </c>
      <c r="AX136" s="13" t="s">
        <v>79</v>
      </c>
      <c r="AY136" s="244" t="s">
        <v>160</v>
      </c>
    </row>
    <row r="137" s="14" customFormat="1">
      <c r="A137" s="14"/>
      <c r="B137" s="245"/>
      <c r="C137" s="246"/>
      <c r="D137" s="235" t="s">
        <v>168</v>
      </c>
      <c r="E137" s="247" t="s">
        <v>1</v>
      </c>
      <c r="F137" s="248" t="s">
        <v>175</v>
      </c>
      <c r="G137" s="246"/>
      <c r="H137" s="249">
        <v>2229.4200000000001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5" t="s">
        <v>168</v>
      </c>
      <c r="AU137" s="255" t="s">
        <v>90</v>
      </c>
      <c r="AV137" s="14" t="s">
        <v>166</v>
      </c>
      <c r="AW137" s="14" t="s">
        <v>34</v>
      </c>
      <c r="AX137" s="14" t="s">
        <v>87</v>
      </c>
      <c r="AY137" s="255" t="s">
        <v>160</v>
      </c>
    </row>
    <row r="138" s="2" customFormat="1" ht="33" customHeight="1">
      <c r="A138" s="38"/>
      <c r="B138" s="39"/>
      <c r="C138" s="219" t="s">
        <v>90</v>
      </c>
      <c r="D138" s="219" t="s">
        <v>162</v>
      </c>
      <c r="E138" s="220" t="s">
        <v>176</v>
      </c>
      <c r="F138" s="221" t="s">
        <v>177</v>
      </c>
      <c r="G138" s="222" t="s">
        <v>165</v>
      </c>
      <c r="H138" s="223">
        <v>300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44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166</v>
      </c>
      <c r="AT138" s="231" t="s">
        <v>162</v>
      </c>
      <c r="AU138" s="231" t="s">
        <v>90</v>
      </c>
      <c r="AY138" s="17" t="s">
        <v>160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87</v>
      </c>
      <c r="BK138" s="232">
        <f>ROUND(I138*H138,2)</f>
        <v>0</v>
      </c>
      <c r="BL138" s="17" t="s">
        <v>166</v>
      </c>
      <c r="BM138" s="231" t="s">
        <v>178</v>
      </c>
    </row>
    <row r="139" s="13" customFormat="1">
      <c r="A139" s="13"/>
      <c r="B139" s="233"/>
      <c r="C139" s="234"/>
      <c r="D139" s="235" t="s">
        <v>168</v>
      </c>
      <c r="E139" s="236" t="s">
        <v>1</v>
      </c>
      <c r="F139" s="237" t="s">
        <v>179</v>
      </c>
      <c r="G139" s="234"/>
      <c r="H139" s="238">
        <v>300</v>
      </c>
      <c r="I139" s="239"/>
      <c r="J139" s="234"/>
      <c r="K139" s="234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168</v>
      </c>
      <c r="AU139" s="244" t="s">
        <v>90</v>
      </c>
      <c r="AV139" s="13" t="s">
        <v>90</v>
      </c>
      <c r="AW139" s="13" t="s">
        <v>34</v>
      </c>
      <c r="AX139" s="13" t="s">
        <v>87</v>
      </c>
      <c r="AY139" s="244" t="s">
        <v>160</v>
      </c>
    </row>
    <row r="140" s="2" customFormat="1" ht="24.15" customHeight="1">
      <c r="A140" s="38"/>
      <c r="B140" s="39"/>
      <c r="C140" s="219" t="s">
        <v>180</v>
      </c>
      <c r="D140" s="219" t="s">
        <v>162</v>
      </c>
      <c r="E140" s="220" t="s">
        <v>181</v>
      </c>
      <c r="F140" s="221" t="s">
        <v>182</v>
      </c>
      <c r="G140" s="222" t="s">
        <v>165</v>
      </c>
      <c r="H140" s="223">
        <v>200.40000000000001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44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166</v>
      </c>
      <c r="AT140" s="231" t="s">
        <v>162</v>
      </c>
      <c r="AU140" s="231" t="s">
        <v>90</v>
      </c>
      <c r="AY140" s="17" t="s">
        <v>160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87</v>
      </c>
      <c r="BK140" s="232">
        <f>ROUND(I140*H140,2)</f>
        <v>0</v>
      </c>
      <c r="BL140" s="17" t="s">
        <v>166</v>
      </c>
      <c r="BM140" s="231" t="s">
        <v>183</v>
      </c>
    </row>
    <row r="141" s="13" customFormat="1">
      <c r="A141" s="13"/>
      <c r="B141" s="233"/>
      <c r="C141" s="234"/>
      <c r="D141" s="235" t="s">
        <v>168</v>
      </c>
      <c r="E141" s="236" t="s">
        <v>1</v>
      </c>
      <c r="F141" s="237" t="s">
        <v>184</v>
      </c>
      <c r="G141" s="234"/>
      <c r="H141" s="238">
        <v>200.40000000000001</v>
      </c>
      <c r="I141" s="239"/>
      <c r="J141" s="234"/>
      <c r="K141" s="234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168</v>
      </c>
      <c r="AU141" s="244" t="s">
        <v>90</v>
      </c>
      <c r="AV141" s="13" t="s">
        <v>90</v>
      </c>
      <c r="AW141" s="13" t="s">
        <v>34</v>
      </c>
      <c r="AX141" s="13" t="s">
        <v>87</v>
      </c>
      <c r="AY141" s="244" t="s">
        <v>160</v>
      </c>
    </row>
    <row r="142" s="2" customFormat="1" ht="33" customHeight="1">
      <c r="A142" s="38"/>
      <c r="B142" s="39"/>
      <c r="C142" s="219" t="s">
        <v>166</v>
      </c>
      <c r="D142" s="219" t="s">
        <v>162</v>
      </c>
      <c r="E142" s="220" t="s">
        <v>185</v>
      </c>
      <c r="F142" s="221" t="s">
        <v>186</v>
      </c>
      <c r="G142" s="222" t="s">
        <v>165</v>
      </c>
      <c r="H142" s="223">
        <v>2029.02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44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166</v>
      </c>
      <c r="AT142" s="231" t="s">
        <v>162</v>
      </c>
      <c r="AU142" s="231" t="s">
        <v>90</v>
      </c>
      <c r="AY142" s="17" t="s">
        <v>160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87</v>
      </c>
      <c r="BK142" s="232">
        <f>ROUND(I142*H142,2)</f>
        <v>0</v>
      </c>
      <c r="BL142" s="17" t="s">
        <v>166</v>
      </c>
      <c r="BM142" s="231" t="s">
        <v>187</v>
      </c>
    </row>
    <row r="143" s="13" customFormat="1">
      <c r="A143" s="13"/>
      <c r="B143" s="233"/>
      <c r="C143" s="234"/>
      <c r="D143" s="235" t="s">
        <v>168</v>
      </c>
      <c r="E143" s="236" t="s">
        <v>1</v>
      </c>
      <c r="F143" s="237" t="s">
        <v>188</v>
      </c>
      <c r="G143" s="234"/>
      <c r="H143" s="238">
        <v>2029.02</v>
      </c>
      <c r="I143" s="239"/>
      <c r="J143" s="234"/>
      <c r="K143" s="234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168</v>
      </c>
      <c r="AU143" s="244" t="s">
        <v>90</v>
      </c>
      <c r="AV143" s="13" t="s">
        <v>90</v>
      </c>
      <c r="AW143" s="13" t="s">
        <v>34</v>
      </c>
      <c r="AX143" s="13" t="s">
        <v>87</v>
      </c>
      <c r="AY143" s="244" t="s">
        <v>160</v>
      </c>
    </row>
    <row r="144" s="2" customFormat="1" ht="37.8" customHeight="1">
      <c r="A144" s="38"/>
      <c r="B144" s="39"/>
      <c r="C144" s="219" t="s">
        <v>189</v>
      </c>
      <c r="D144" s="219" t="s">
        <v>162</v>
      </c>
      <c r="E144" s="220" t="s">
        <v>190</v>
      </c>
      <c r="F144" s="221" t="s">
        <v>191</v>
      </c>
      <c r="G144" s="222" t="s">
        <v>165</v>
      </c>
      <c r="H144" s="223">
        <v>24348.240000000002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44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166</v>
      </c>
      <c r="AT144" s="231" t="s">
        <v>162</v>
      </c>
      <c r="AU144" s="231" t="s">
        <v>90</v>
      </c>
      <c r="AY144" s="17" t="s">
        <v>160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87</v>
      </c>
      <c r="BK144" s="232">
        <f>ROUND(I144*H144,2)</f>
        <v>0</v>
      </c>
      <c r="BL144" s="17" t="s">
        <v>166</v>
      </c>
      <c r="BM144" s="231" t="s">
        <v>192</v>
      </c>
    </row>
    <row r="145" s="13" customFormat="1">
      <c r="A145" s="13"/>
      <c r="B145" s="233"/>
      <c r="C145" s="234"/>
      <c r="D145" s="235" t="s">
        <v>168</v>
      </c>
      <c r="E145" s="236" t="s">
        <v>1</v>
      </c>
      <c r="F145" s="237" t="s">
        <v>193</v>
      </c>
      <c r="G145" s="234"/>
      <c r="H145" s="238">
        <v>24348.240000000002</v>
      </c>
      <c r="I145" s="239"/>
      <c r="J145" s="234"/>
      <c r="K145" s="234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168</v>
      </c>
      <c r="AU145" s="244" t="s">
        <v>90</v>
      </c>
      <c r="AV145" s="13" t="s">
        <v>90</v>
      </c>
      <c r="AW145" s="13" t="s">
        <v>34</v>
      </c>
      <c r="AX145" s="13" t="s">
        <v>87</v>
      </c>
      <c r="AY145" s="244" t="s">
        <v>160</v>
      </c>
    </row>
    <row r="146" s="2" customFormat="1" ht="33" customHeight="1">
      <c r="A146" s="38"/>
      <c r="B146" s="39"/>
      <c r="C146" s="219" t="s">
        <v>194</v>
      </c>
      <c r="D146" s="219" t="s">
        <v>162</v>
      </c>
      <c r="E146" s="220" t="s">
        <v>195</v>
      </c>
      <c r="F146" s="221" t="s">
        <v>196</v>
      </c>
      <c r="G146" s="222" t="s">
        <v>165</v>
      </c>
      <c r="H146" s="223">
        <v>300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44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166</v>
      </c>
      <c r="AT146" s="231" t="s">
        <v>162</v>
      </c>
      <c r="AU146" s="231" t="s">
        <v>90</v>
      </c>
      <c r="AY146" s="17" t="s">
        <v>160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87</v>
      </c>
      <c r="BK146" s="232">
        <f>ROUND(I146*H146,2)</f>
        <v>0</v>
      </c>
      <c r="BL146" s="17" t="s">
        <v>166</v>
      </c>
      <c r="BM146" s="231" t="s">
        <v>197</v>
      </c>
    </row>
    <row r="147" s="13" customFormat="1">
      <c r="A147" s="13"/>
      <c r="B147" s="233"/>
      <c r="C147" s="234"/>
      <c r="D147" s="235" t="s">
        <v>168</v>
      </c>
      <c r="E147" s="236" t="s">
        <v>1</v>
      </c>
      <c r="F147" s="237" t="s">
        <v>198</v>
      </c>
      <c r="G147" s="234"/>
      <c r="H147" s="238">
        <v>300</v>
      </c>
      <c r="I147" s="239"/>
      <c r="J147" s="234"/>
      <c r="K147" s="234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168</v>
      </c>
      <c r="AU147" s="244" t="s">
        <v>90</v>
      </c>
      <c r="AV147" s="13" t="s">
        <v>90</v>
      </c>
      <c r="AW147" s="13" t="s">
        <v>34</v>
      </c>
      <c r="AX147" s="13" t="s">
        <v>87</v>
      </c>
      <c r="AY147" s="244" t="s">
        <v>160</v>
      </c>
    </row>
    <row r="148" s="2" customFormat="1" ht="37.8" customHeight="1">
      <c r="A148" s="38"/>
      <c r="B148" s="39"/>
      <c r="C148" s="219" t="s">
        <v>199</v>
      </c>
      <c r="D148" s="219" t="s">
        <v>162</v>
      </c>
      <c r="E148" s="220" t="s">
        <v>200</v>
      </c>
      <c r="F148" s="221" t="s">
        <v>201</v>
      </c>
      <c r="G148" s="222" t="s">
        <v>165</v>
      </c>
      <c r="H148" s="223">
        <v>3600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44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166</v>
      </c>
      <c r="AT148" s="231" t="s">
        <v>162</v>
      </c>
      <c r="AU148" s="231" t="s">
        <v>90</v>
      </c>
      <c r="AY148" s="17" t="s">
        <v>160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87</v>
      </c>
      <c r="BK148" s="232">
        <f>ROUND(I148*H148,2)</f>
        <v>0</v>
      </c>
      <c r="BL148" s="17" t="s">
        <v>166</v>
      </c>
      <c r="BM148" s="231" t="s">
        <v>202</v>
      </c>
    </row>
    <row r="149" s="13" customFormat="1">
      <c r="A149" s="13"/>
      <c r="B149" s="233"/>
      <c r="C149" s="234"/>
      <c r="D149" s="235" t="s">
        <v>168</v>
      </c>
      <c r="E149" s="236" t="s">
        <v>1</v>
      </c>
      <c r="F149" s="237" t="s">
        <v>203</v>
      </c>
      <c r="G149" s="234"/>
      <c r="H149" s="238">
        <v>3600</v>
      </c>
      <c r="I149" s="239"/>
      <c r="J149" s="234"/>
      <c r="K149" s="234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168</v>
      </c>
      <c r="AU149" s="244" t="s">
        <v>90</v>
      </c>
      <c r="AV149" s="13" t="s">
        <v>90</v>
      </c>
      <c r="AW149" s="13" t="s">
        <v>34</v>
      </c>
      <c r="AX149" s="13" t="s">
        <v>87</v>
      </c>
      <c r="AY149" s="244" t="s">
        <v>160</v>
      </c>
    </row>
    <row r="150" s="2" customFormat="1" ht="24.15" customHeight="1">
      <c r="A150" s="38"/>
      <c r="B150" s="39"/>
      <c r="C150" s="219" t="s">
        <v>204</v>
      </c>
      <c r="D150" s="219" t="s">
        <v>162</v>
      </c>
      <c r="E150" s="220" t="s">
        <v>205</v>
      </c>
      <c r="F150" s="221" t="s">
        <v>206</v>
      </c>
      <c r="G150" s="222" t="s">
        <v>165</v>
      </c>
      <c r="H150" s="223">
        <v>170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44</v>
      </c>
      <c r="O150" s="91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166</v>
      </c>
      <c r="AT150" s="231" t="s">
        <v>162</v>
      </c>
      <c r="AU150" s="231" t="s">
        <v>90</v>
      </c>
      <c r="AY150" s="17" t="s">
        <v>160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87</v>
      </c>
      <c r="BK150" s="232">
        <f>ROUND(I150*H150,2)</f>
        <v>0</v>
      </c>
      <c r="BL150" s="17" t="s">
        <v>166</v>
      </c>
      <c r="BM150" s="231" t="s">
        <v>207</v>
      </c>
    </row>
    <row r="151" s="13" customFormat="1">
      <c r="A151" s="13"/>
      <c r="B151" s="233"/>
      <c r="C151" s="234"/>
      <c r="D151" s="235" t="s">
        <v>168</v>
      </c>
      <c r="E151" s="236" t="s">
        <v>1</v>
      </c>
      <c r="F151" s="237" t="s">
        <v>208</v>
      </c>
      <c r="G151" s="234"/>
      <c r="H151" s="238">
        <v>45</v>
      </c>
      <c r="I151" s="239"/>
      <c r="J151" s="234"/>
      <c r="K151" s="234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168</v>
      </c>
      <c r="AU151" s="244" t="s">
        <v>90</v>
      </c>
      <c r="AV151" s="13" t="s">
        <v>90</v>
      </c>
      <c r="AW151" s="13" t="s">
        <v>34</v>
      </c>
      <c r="AX151" s="13" t="s">
        <v>79</v>
      </c>
      <c r="AY151" s="244" t="s">
        <v>160</v>
      </c>
    </row>
    <row r="152" s="13" customFormat="1">
      <c r="A152" s="13"/>
      <c r="B152" s="233"/>
      <c r="C152" s="234"/>
      <c r="D152" s="235" t="s">
        <v>168</v>
      </c>
      <c r="E152" s="236" t="s">
        <v>1</v>
      </c>
      <c r="F152" s="237" t="s">
        <v>209</v>
      </c>
      <c r="G152" s="234"/>
      <c r="H152" s="238">
        <v>125</v>
      </c>
      <c r="I152" s="239"/>
      <c r="J152" s="234"/>
      <c r="K152" s="234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168</v>
      </c>
      <c r="AU152" s="244" t="s">
        <v>90</v>
      </c>
      <c r="AV152" s="13" t="s">
        <v>90</v>
      </c>
      <c r="AW152" s="13" t="s">
        <v>34</v>
      </c>
      <c r="AX152" s="13" t="s">
        <v>79</v>
      </c>
      <c r="AY152" s="244" t="s">
        <v>160</v>
      </c>
    </row>
    <row r="153" s="14" customFormat="1">
      <c r="A153" s="14"/>
      <c r="B153" s="245"/>
      <c r="C153" s="246"/>
      <c r="D153" s="235" t="s">
        <v>168</v>
      </c>
      <c r="E153" s="247" t="s">
        <v>1</v>
      </c>
      <c r="F153" s="248" t="s">
        <v>175</v>
      </c>
      <c r="G153" s="246"/>
      <c r="H153" s="249">
        <v>170</v>
      </c>
      <c r="I153" s="250"/>
      <c r="J153" s="246"/>
      <c r="K153" s="246"/>
      <c r="L153" s="251"/>
      <c r="M153" s="252"/>
      <c r="N153" s="253"/>
      <c r="O153" s="253"/>
      <c r="P153" s="253"/>
      <c r="Q153" s="253"/>
      <c r="R153" s="253"/>
      <c r="S153" s="253"/>
      <c r="T153" s="25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5" t="s">
        <v>168</v>
      </c>
      <c r="AU153" s="255" t="s">
        <v>90</v>
      </c>
      <c r="AV153" s="14" t="s">
        <v>166</v>
      </c>
      <c r="AW153" s="14" t="s">
        <v>34</v>
      </c>
      <c r="AX153" s="14" t="s">
        <v>87</v>
      </c>
      <c r="AY153" s="255" t="s">
        <v>160</v>
      </c>
    </row>
    <row r="154" s="2" customFormat="1" ht="16.5" customHeight="1">
      <c r="A154" s="38"/>
      <c r="B154" s="39"/>
      <c r="C154" s="256" t="s">
        <v>210</v>
      </c>
      <c r="D154" s="256" t="s">
        <v>211</v>
      </c>
      <c r="E154" s="257" t="s">
        <v>212</v>
      </c>
      <c r="F154" s="258" t="s">
        <v>213</v>
      </c>
      <c r="G154" s="259" t="s">
        <v>214</v>
      </c>
      <c r="H154" s="260">
        <v>275</v>
      </c>
      <c r="I154" s="261"/>
      <c r="J154" s="262">
        <f>ROUND(I154*H154,2)</f>
        <v>0</v>
      </c>
      <c r="K154" s="263"/>
      <c r="L154" s="264"/>
      <c r="M154" s="265" t="s">
        <v>1</v>
      </c>
      <c r="N154" s="266" t="s">
        <v>44</v>
      </c>
      <c r="O154" s="91"/>
      <c r="P154" s="229">
        <f>O154*H154</f>
        <v>0</v>
      </c>
      <c r="Q154" s="229">
        <v>1</v>
      </c>
      <c r="R154" s="229">
        <f>Q154*H154</f>
        <v>275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204</v>
      </c>
      <c r="AT154" s="231" t="s">
        <v>211</v>
      </c>
      <c r="AU154" s="231" t="s">
        <v>90</v>
      </c>
      <c r="AY154" s="17" t="s">
        <v>160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87</v>
      </c>
      <c r="BK154" s="232">
        <f>ROUND(I154*H154,2)</f>
        <v>0</v>
      </c>
      <c r="BL154" s="17" t="s">
        <v>166</v>
      </c>
      <c r="BM154" s="231" t="s">
        <v>215</v>
      </c>
    </row>
    <row r="155" s="13" customFormat="1">
      <c r="A155" s="13"/>
      <c r="B155" s="233"/>
      <c r="C155" s="234"/>
      <c r="D155" s="235" t="s">
        <v>168</v>
      </c>
      <c r="E155" s="236" t="s">
        <v>1</v>
      </c>
      <c r="F155" s="237" t="s">
        <v>216</v>
      </c>
      <c r="G155" s="234"/>
      <c r="H155" s="238">
        <v>275</v>
      </c>
      <c r="I155" s="239"/>
      <c r="J155" s="234"/>
      <c r="K155" s="234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168</v>
      </c>
      <c r="AU155" s="244" t="s">
        <v>90</v>
      </c>
      <c r="AV155" s="13" t="s">
        <v>90</v>
      </c>
      <c r="AW155" s="13" t="s">
        <v>34</v>
      </c>
      <c r="AX155" s="13" t="s">
        <v>87</v>
      </c>
      <c r="AY155" s="244" t="s">
        <v>160</v>
      </c>
    </row>
    <row r="156" s="2" customFormat="1" ht="33" customHeight="1">
      <c r="A156" s="38"/>
      <c r="B156" s="39"/>
      <c r="C156" s="219" t="s">
        <v>217</v>
      </c>
      <c r="D156" s="219" t="s">
        <v>162</v>
      </c>
      <c r="E156" s="220" t="s">
        <v>218</v>
      </c>
      <c r="F156" s="221" t="s">
        <v>219</v>
      </c>
      <c r="G156" s="222" t="s">
        <v>220</v>
      </c>
      <c r="H156" s="223">
        <v>1336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44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166</v>
      </c>
      <c r="AT156" s="231" t="s">
        <v>162</v>
      </c>
      <c r="AU156" s="231" t="s">
        <v>90</v>
      </c>
      <c r="AY156" s="17" t="s">
        <v>160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87</v>
      </c>
      <c r="BK156" s="232">
        <f>ROUND(I156*H156,2)</f>
        <v>0</v>
      </c>
      <c r="BL156" s="17" t="s">
        <v>166</v>
      </c>
      <c r="BM156" s="231" t="s">
        <v>221</v>
      </c>
    </row>
    <row r="157" s="13" customFormat="1">
      <c r="A157" s="13"/>
      <c r="B157" s="233"/>
      <c r="C157" s="234"/>
      <c r="D157" s="235" t="s">
        <v>168</v>
      </c>
      <c r="E157" s="236" t="s">
        <v>1</v>
      </c>
      <c r="F157" s="237" t="s">
        <v>222</v>
      </c>
      <c r="G157" s="234"/>
      <c r="H157" s="238">
        <v>1336</v>
      </c>
      <c r="I157" s="239"/>
      <c r="J157" s="234"/>
      <c r="K157" s="234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168</v>
      </c>
      <c r="AU157" s="244" t="s">
        <v>90</v>
      </c>
      <c r="AV157" s="13" t="s">
        <v>90</v>
      </c>
      <c r="AW157" s="13" t="s">
        <v>34</v>
      </c>
      <c r="AX157" s="13" t="s">
        <v>87</v>
      </c>
      <c r="AY157" s="244" t="s">
        <v>160</v>
      </c>
    </row>
    <row r="158" s="2" customFormat="1" ht="24.15" customHeight="1">
      <c r="A158" s="38"/>
      <c r="B158" s="39"/>
      <c r="C158" s="219" t="s">
        <v>223</v>
      </c>
      <c r="D158" s="219" t="s">
        <v>162</v>
      </c>
      <c r="E158" s="220" t="s">
        <v>224</v>
      </c>
      <c r="F158" s="221" t="s">
        <v>225</v>
      </c>
      <c r="G158" s="222" t="s">
        <v>220</v>
      </c>
      <c r="H158" s="223">
        <v>1336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44</v>
      </c>
      <c r="O158" s="91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166</v>
      </c>
      <c r="AT158" s="231" t="s">
        <v>162</v>
      </c>
      <c r="AU158" s="231" t="s">
        <v>90</v>
      </c>
      <c r="AY158" s="17" t="s">
        <v>160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87</v>
      </c>
      <c r="BK158" s="232">
        <f>ROUND(I158*H158,2)</f>
        <v>0</v>
      </c>
      <c r="BL158" s="17" t="s">
        <v>166</v>
      </c>
      <c r="BM158" s="231" t="s">
        <v>226</v>
      </c>
    </row>
    <row r="159" s="13" customFormat="1">
      <c r="A159" s="13"/>
      <c r="B159" s="233"/>
      <c r="C159" s="234"/>
      <c r="D159" s="235" t="s">
        <v>168</v>
      </c>
      <c r="E159" s="236" t="s">
        <v>1</v>
      </c>
      <c r="F159" s="237" t="s">
        <v>222</v>
      </c>
      <c r="G159" s="234"/>
      <c r="H159" s="238">
        <v>1336</v>
      </c>
      <c r="I159" s="239"/>
      <c r="J159" s="234"/>
      <c r="K159" s="234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168</v>
      </c>
      <c r="AU159" s="244" t="s">
        <v>90</v>
      </c>
      <c r="AV159" s="13" t="s">
        <v>90</v>
      </c>
      <c r="AW159" s="13" t="s">
        <v>34</v>
      </c>
      <c r="AX159" s="13" t="s">
        <v>87</v>
      </c>
      <c r="AY159" s="244" t="s">
        <v>160</v>
      </c>
    </row>
    <row r="160" s="2" customFormat="1" ht="16.5" customHeight="1">
      <c r="A160" s="38"/>
      <c r="B160" s="39"/>
      <c r="C160" s="256" t="s">
        <v>227</v>
      </c>
      <c r="D160" s="256" t="s">
        <v>211</v>
      </c>
      <c r="E160" s="257" t="s">
        <v>228</v>
      </c>
      <c r="F160" s="258" t="s">
        <v>229</v>
      </c>
      <c r="G160" s="259" t="s">
        <v>230</v>
      </c>
      <c r="H160" s="260">
        <v>40.079999999999998</v>
      </c>
      <c r="I160" s="261"/>
      <c r="J160" s="262">
        <f>ROUND(I160*H160,2)</f>
        <v>0</v>
      </c>
      <c r="K160" s="263"/>
      <c r="L160" s="264"/>
      <c r="M160" s="265" t="s">
        <v>1</v>
      </c>
      <c r="N160" s="266" t="s">
        <v>44</v>
      </c>
      <c r="O160" s="91"/>
      <c r="P160" s="229">
        <f>O160*H160</f>
        <v>0</v>
      </c>
      <c r="Q160" s="229">
        <v>0.001</v>
      </c>
      <c r="R160" s="229">
        <f>Q160*H160</f>
        <v>0.040079999999999998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204</v>
      </c>
      <c r="AT160" s="231" t="s">
        <v>211</v>
      </c>
      <c r="AU160" s="231" t="s">
        <v>90</v>
      </c>
      <c r="AY160" s="17" t="s">
        <v>160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87</v>
      </c>
      <c r="BK160" s="232">
        <f>ROUND(I160*H160,2)</f>
        <v>0</v>
      </c>
      <c r="BL160" s="17" t="s">
        <v>166</v>
      </c>
      <c r="BM160" s="231" t="s">
        <v>231</v>
      </c>
    </row>
    <row r="161" s="13" customFormat="1">
      <c r="A161" s="13"/>
      <c r="B161" s="233"/>
      <c r="C161" s="234"/>
      <c r="D161" s="235" t="s">
        <v>168</v>
      </c>
      <c r="E161" s="236" t="s">
        <v>1</v>
      </c>
      <c r="F161" s="237" t="s">
        <v>232</v>
      </c>
      <c r="G161" s="234"/>
      <c r="H161" s="238">
        <v>40.079999999999998</v>
      </c>
      <c r="I161" s="239"/>
      <c r="J161" s="234"/>
      <c r="K161" s="234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168</v>
      </c>
      <c r="AU161" s="244" t="s">
        <v>90</v>
      </c>
      <c r="AV161" s="13" t="s">
        <v>90</v>
      </c>
      <c r="AW161" s="13" t="s">
        <v>34</v>
      </c>
      <c r="AX161" s="13" t="s">
        <v>87</v>
      </c>
      <c r="AY161" s="244" t="s">
        <v>160</v>
      </c>
    </row>
    <row r="162" s="2" customFormat="1" ht="24.15" customHeight="1">
      <c r="A162" s="38"/>
      <c r="B162" s="39"/>
      <c r="C162" s="219" t="s">
        <v>233</v>
      </c>
      <c r="D162" s="219" t="s">
        <v>162</v>
      </c>
      <c r="E162" s="220" t="s">
        <v>234</v>
      </c>
      <c r="F162" s="221" t="s">
        <v>235</v>
      </c>
      <c r="G162" s="222" t="s">
        <v>220</v>
      </c>
      <c r="H162" s="223">
        <v>1928</v>
      </c>
      <c r="I162" s="224"/>
      <c r="J162" s="225">
        <f>ROUND(I162*H162,2)</f>
        <v>0</v>
      </c>
      <c r="K162" s="226"/>
      <c r="L162" s="44"/>
      <c r="M162" s="227" t="s">
        <v>1</v>
      </c>
      <c r="N162" s="228" t="s">
        <v>44</v>
      </c>
      <c r="O162" s="91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166</v>
      </c>
      <c r="AT162" s="231" t="s">
        <v>162</v>
      </c>
      <c r="AU162" s="231" t="s">
        <v>90</v>
      </c>
      <c r="AY162" s="17" t="s">
        <v>160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87</v>
      </c>
      <c r="BK162" s="232">
        <f>ROUND(I162*H162,2)</f>
        <v>0</v>
      </c>
      <c r="BL162" s="17" t="s">
        <v>166</v>
      </c>
      <c r="BM162" s="231" t="s">
        <v>236</v>
      </c>
    </row>
    <row r="163" s="13" customFormat="1">
      <c r="A163" s="13"/>
      <c r="B163" s="233"/>
      <c r="C163" s="234"/>
      <c r="D163" s="235" t="s">
        <v>168</v>
      </c>
      <c r="E163" s="236" t="s">
        <v>1</v>
      </c>
      <c r="F163" s="237" t="s">
        <v>237</v>
      </c>
      <c r="G163" s="234"/>
      <c r="H163" s="238">
        <v>1928</v>
      </c>
      <c r="I163" s="239"/>
      <c r="J163" s="234"/>
      <c r="K163" s="234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168</v>
      </c>
      <c r="AU163" s="244" t="s">
        <v>90</v>
      </c>
      <c r="AV163" s="13" t="s">
        <v>90</v>
      </c>
      <c r="AW163" s="13" t="s">
        <v>34</v>
      </c>
      <c r="AX163" s="13" t="s">
        <v>87</v>
      </c>
      <c r="AY163" s="244" t="s">
        <v>160</v>
      </c>
    </row>
    <row r="164" s="12" customFormat="1" ht="22.8" customHeight="1">
      <c r="A164" s="12"/>
      <c r="B164" s="203"/>
      <c r="C164" s="204"/>
      <c r="D164" s="205" t="s">
        <v>78</v>
      </c>
      <c r="E164" s="217" t="s">
        <v>90</v>
      </c>
      <c r="F164" s="217" t="s">
        <v>238</v>
      </c>
      <c r="G164" s="204"/>
      <c r="H164" s="204"/>
      <c r="I164" s="207"/>
      <c r="J164" s="218">
        <f>BK164</f>
        <v>0</v>
      </c>
      <c r="K164" s="204"/>
      <c r="L164" s="209"/>
      <c r="M164" s="210"/>
      <c r="N164" s="211"/>
      <c r="O164" s="211"/>
      <c r="P164" s="212">
        <f>SUM(P165:P169)</f>
        <v>0</v>
      </c>
      <c r="Q164" s="211"/>
      <c r="R164" s="212">
        <f>SUM(R165:R169)</f>
        <v>151.38883886400001</v>
      </c>
      <c r="S164" s="211"/>
      <c r="T164" s="213">
        <f>SUM(T165:T169)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4" t="s">
        <v>87</v>
      </c>
      <c r="AT164" s="215" t="s">
        <v>78</v>
      </c>
      <c r="AU164" s="215" t="s">
        <v>87</v>
      </c>
      <c r="AY164" s="214" t="s">
        <v>160</v>
      </c>
      <c r="BK164" s="216">
        <f>SUM(BK165:BK169)</f>
        <v>0</v>
      </c>
    </row>
    <row r="165" s="2" customFormat="1" ht="24.15" customHeight="1">
      <c r="A165" s="38"/>
      <c r="B165" s="39"/>
      <c r="C165" s="219" t="s">
        <v>239</v>
      </c>
      <c r="D165" s="219" t="s">
        <v>162</v>
      </c>
      <c r="E165" s="220" t="s">
        <v>240</v>
      </c>
      <c r="F165" s="221" t="s">
        <v>241</v>
      </c>
      <c r="G165" s="222" t="s">
        <v>220</v>
      </c>
      <c r="H165" s="223">
        <v>885.60000000000002</v>
      </c>
      <c r="I165" s="224"/>
      <c r="J165" s="225">
        <f>ROUND(I165*H165,2)</f>
        <v>0</v>
      </c>
      <c r="K165" s="226"/>
      <c r="L165" s="44"/>
      <c r="M165" s="227" t="s">
        <v>1</v>
      </c>
      <c r="N165" s="228" t="s">
        <v>44</v>
      </c>
      <c r="O165" s="91"/>
      <c r="P165" s="229">
        <f>O165*H165</f>
        <v>0</v>
      </c>
      <c r="Q165" s="229">
        <v>0.00016694</v>
      </c>
      <c r="R165" s="229">
        <f>Q165*H165</f>
        <v>0.147842064</v>
      </c>
      <c r="S165" s="229">
        <v>0</v>
      </c>
      <c r="T165" s="23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1" t="s">
        <v>166</v>
      </c>
      <c r="AT165" s="231" t="s">
        <v>162</v>
      </c>
      <c r="AU165" s="231" t="s">
        <v>90</v>
      </c>
      <c r="AY165" s="17" t="s">
        <v>160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7" t="s">
        <v>87</v>
      </c>
      <c r="BK165" s="232">
        <f>ROUND(I165*H165,2)</f>
        <v>0</v>
      </c>
      <c r="BL165" s="17" t="s">
        <v>166</v>
      </c>
      <c r="BM165" s="231" t="s">
        <v>242</v>
      </c>
    </row>
    <row r="166" s="13" customFormat="1">
      <c r="A166" s="13"/>
      <c r="B166" s="233"/>
      <c r="C166" s="234"/>
      <c r="D166" s="235" t="s">
        <v>168</v>
      </c>
      <c r="E166" s="236" t="s">
        <v>1</v>
      </c>
      <c r="F166" s="237" t="s">
        <v>243</v>
      </c>
      <c r="G166" s="234"/>
      <c r="H166" s="238">
        <v>885.60000000000002</v>
      </c>
      <c r="I166" s="239"/>
      <c r="J166" s="234"/>
      <c r="K166" s="234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168</v>
      </c>
      <c r="AU166" s="244" t="s">
        <v>90</v>
      </c>
      <c r="AV166" s="13" t="s">
        <v>90</v>
      </c>
      <c r="AW166" s="13" t="s">
        <v>34</v>
      </c>
      <c r="AX166" s="13" t="s">
        <v>87</v>
      </c>
      <c r="AY166" s="244" t="s">
        <v>160</v>
      </c>
    </row>
    <row r="167" s="2" customFormat="1" ht="24.15" customHeight="1">
      <c r="A167" s="38"/>
      <c r="B167" s="39"/>
      <c r="C167" s="256" t="s">
        <v>8</v>
      </c>
      <c r="D167" s="256" t="s">
        <v>211</v>
      </c>
      <c r="E167" s="257" t="s">
        <v>244</v>
      </c>
      <c r="F167" s="258" t="s">
        <v>245</v>
      </c>
      <c r="G167" s="259" t="s">
        <v>220</v>
      </c>
      <c r="H167" s="260">
        <v>885.60000000000002</v>
      </c>
      <c r="I167" s="261"/>
      <c r="J167" s="262">
        <f>ROUND(I167*H167,2)</f>
        <v>0</v>
      </c>
      <c r="K167" s="263"/>
      <c r="L167" s="264"/>
      <c r="M167" s="265" t="s">
        <v>1</v>
      </c>
      <c r="N167" s="266" t="s">
        <v>44</v>
      </c>
      <c r="O167" s="91"/>
      <c r="P167" s="229">
        <f>O167*H167</f>
        <v>0</v>
      </c>
      <c r="Q167" s="229">
        <v>0.00020000000000000001</v>
      </c>
      <c r="R167" s="229">
        <f>Q167*H167</f>
        <v>0.17712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204</v>
      </c>
      <c r="AT167" s="231" t="s">
        <v>211</v>
      </c>
      <c r="AU167" s="231" t="s">
        <v>90</v>
      </c>
      <c r="AY167" s="17" t="s">
        <v>160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87</v>
      </c>
      <c r="BK167" s="232">
        <f>ROUND(I167*H167,2)</f>
        <v>0</v>
      </c>
      <c r="BL167" s="17" t="s">
        <v>166</v>
      </c>
      <c r="BM167" s="231" t="s">
        <v>246</v>
      </c>
    </row>
    <row r="168" s="2" customFormat="1" ht="37.8" customHeight="1">
      <c r="A168" s="38"/>
      <c r="B168" s="39"/>
      <c r="C168" s="219" t="s">
        <v>247</v>
      </c>
      <c r="D168" s="219" t="s">
        <v>162</v>
      </c>
      <c r="E168" s="220" t="s">
        <v>248</v>
      </c>
      <c r="F168" s="221" t="s">
        <v>249</v>
      </c>
      <c r="G168" s="222" t="s">
        <v>250</v>
      </c>
      <c r="H168" s="223">
        <v>738</v>
      </c>
      <c r="I168" s="224"/>
      <c r="J168" s="225">
        <f>ROUND(I168*H168,2)</f>
        <v>0</v>
      </c>
      <c r="K168" s="226"/>
      <c r="L168" s="44"/>
      <c r="M168" s="227" t="s">
        <v>1</v>
      </c>
      <c r="N168" s="228" t="s">
        <v>44</v>
      </c>
      <c r="O168" s="91"/>
      <c r="P168" s="229">
        <f>O168*H168</f>
        <v>0</v>
      </c>
      <c r="Q168" s="229">
        <v>0.2046936</v>
      </c>
      <c r="R168" s="229">
        <f>Q168*H168</f>
        <v>151.0638768</v>
      </c>
      <c r="S168" s="229">
        <v>0</v>
      </c>
      <c r="T168" s="23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1" t="s">
        <v>166</v>
      </c>
      <c r="AT168" s="231" t="s">
        <v>162</v>
      </c>
      <c r="AU168" s="231" t="s">
        <v>90</v>
      </c>
      <c r="AY168" s="17" t="s">
        <v>160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7" t="s">
        <v>87</v>
      </c>
      <c r="BK168" s="232">
        <f>ROUND(I168*H168,2)</f>
        <v>0</v>
      </c>
      <c r="BL168" s="17" t="s">
        <v>166</v>
      </c>
      <c r="BM168" s="231" t="s">
        <v>251</v>
      </c>
    </row>
    <row r="169" s="13" customFormat="1">
      <c r="A169" s="13"/>
      <c r="B169" s="233"/>
      <c r="C169" s="234"/>
      <c r="D169" s="235" t="s">
        <v>168</v>
      </c>
      <c r="E169" s="236" t="s">
        <v>1</v>
      </c>
      <c r="F169" s="237" t="s">
        <v>252</v>
      </c>
      <c r="G169" s="234"/>
      <c r="H169" s="238">
        <v>738</v>
      </c>
      <c r="I169" s="239"/>
      <c r="J169" s="234"/>
      <c r="K169" s="234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168</v>
      </c>
      <c r="AU169" s="244" t="s">
        <v>90</v>
      </c>
      <c r="AV169" s="13" t="s">
        <v>90</v>
      </c>
      <c r="AW169" s="13" t="s">
        <v>34</v>
      </c>
      <c r="AX169" s="13" t="s">
        <v>87</v>
      </c>
      <c r="AY169" s="244" t="s">
        <v>160</v>
      </c>
    </row>
    <row r="170" s="12" customFormat="1" ht="22.8" customHeight="1">
      <c r="A170" s="12"/>
      <c r="B170" s="203"/>
      <c r="C170" s="204"/>
      <c r="D170" s="205" t="s">
        <v>78</v>
      </c>
      <c r="E170" s="217" t="s">
        <v>189</v>
      </c>
      <c r="F170" s="217" t="s">
        <v>253</v>
      </c>
      <c r="G170" s="204"/>
      <c r="H170" s="204"/>
      <c r="I170" s="207"/>
      <c r="J170" s="218">
        <f>BK170</f>
        <v>0</v>
      </c>
      <c r="K170" s="204"/>
      <c r="L170" s="209"/>
      <c r="M170" s="210"/>
      <c r="N170" s="211"/>
      <c r="O170" s="211"/>
      <c r="P170" s="212">
        <f>SUM(P171:P231)</f>
        <v>0</v>
      </c>
      <c r="Q170" s="211"/>
      <c r="R170" s="212">
        <f>SUM(R171:R231)</f>
        <v>4382.5808869000002</v>
      </c>
      <c r="S170" s="211"/>
      <c r="T170" s="213">
        <f>SUM(T171:T231)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4" t="s">
        <v>87</v>
      </c>
      <c r="AT170" s="215" t="s">
        <v>78</v>
      </c>
      <c r="AU170" s="215" t="s">
        <v>87</v>
      </c>
      <c r="AY170" s="214" t="s">
        <v>160</v>
      </c>
      <c r="BK170" s="216">
        <f>SUM(BK171:BK231)</f>
        <v>0</v>
      </c>
    </row>
    <row r="171" s="2" customFormat="1" ht="21.75" customHeight="1">
      <c r="A171" s="38"/>
      <c r="B171" s="39"/>
      <c r="C171" s="219" t="s">
        <v>254</v>
      </c>
      <c r="D171" s="219" t="s">
        <v>162</v>
      </c>
      <c r="E171" s="220" t="s">
        <v>255</v>
      </c>
      <c r="F171" s="221" t="s">
        <v>256</v>
      </c>
      <c r="G171" s="222" t="s">
        <v>220</v>
      </c>
      <c r="H171" s="223">
        <v>990</v>
      </c>
      <c r="I171" s="224"/>
      <c r="J171" s="225">
        <f>ROUND(I171*H171,2)</f>
        <v>0</v>
      </c>
      <c r="K171" s="226"/>
      <c r="L171" s="44"/>
      <c r="M171" s="227" t="s">
        <v>1</v>
      </c>
      <c r="N171" s="228" t="s">
        <v>44</v>
      </c>
      <c r="O171" s="91"/>
      <c r="P171" s="229">
        <f>O171*H171</f>
        <v>0</v>
      </c>
      <c r="Q171" s="229">
        <v>0.11500000000000001</v>
      </c>
      <c r="R171" s="229">
        <f>Q171*H171</f>
        <v>113.85000000000001</v>
      </c>
      <c r="S171" s="229">
        <v>0</v>
      </c>
      <c r="T171" s="23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1" t="s">
        <v>166</v>
      </c>
      <c r="AT171" s="231" t="s">
        <v>162</v>
      </c>
      <c r="AU171" s="231" t="s">
        <v>90</v>
      </c>
      <c r="AY171" s="17" t="s">
        <v>160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7" t="s">
        <v>87</v>
      </c>
      <c r="BK171" s="232">
        <f>ROUND(I171*H171,2)</f>
        <v>0</v>
      </c>
      <c r="BL171" s="17" t="s">
        <v>166</v>
      </c>
      <c r="BM171" s="231" t="s">
        <v>257</v>
      </c>
    </row>
    <row r="172" s="13" customFormat="1">
      <c r="A172" s="13"/>
      <c r="B172" s="233"/>
      <c r="C172" s="234"/>
      <c r="D172" s="235" t="s">
        <v>168</v>
      </c>
      <c r="E172" s="236" t="s">
        <v>1</v>
      </c>
      <c r="F172" s="237" t="s">
        <v>258</v>
      </c>
      <c r="G172" s="234"/>
      <c r="H172" s="238">
        <v>990</v>
      </c>
      <c r="I172" s="239"/>
      <c r="J172" s="234"/>
      <c r="K172" s="234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168</v>
      </c>
      <c r="AU172" s="244" t="s">
        <v>90</v>
      </c>
      <c r="AV172" s="13" t="s">
        <v>90</v>
      </c>
      <c r="AW172" s="13" t="s">
        <v>34</v>
      </c>
      <c r="AX172" s="13" t="s">
        <v>87</v>
      </c>
      <c r="AY172" s="244" t="s">
        <v>160</v>
      </c>
    </row>
    <row r="173" s="2" customFormat="1" ht="24.15" customHeight="1">
      <c r="A173" s="38"/>
      <c r="B173" s="39"/>
      <c r="C173" s="219" t="s">
        <v>259</v>
      </c>
      <c r="D173" s="219" t="s">
        <v>162</v>
      </c>
      <c r="E173" s="220" t="s">
        <v>260</v>
      </c>
      <c r="F173" s="221" t="s">
        <v>261</v>
      </c>
      <c r="G173" s="222" t="s">
        <v>220</v>
      </c>
      <c r="H173" s="223">
        <v>4781.1750000000002</v>
      </c>
      <c r="I173" s="224"/>
      <c r="J173" s="225">
        <f>ROUND(I173*H173,2)</f>
        <v>0</v>
      </c>
      <c r="K173" s="226"/>
      <c r="L173" s="44"/>
      <c r="M173" s="227" t="s">
        <v>1</v>
      </c>
      <c r="N173" s="228" t="s">
        <v>44</v>
      </c>
      <c r="O173" s="91"/>
      <c r="P173" s="229">
        <f>O173*H173</f>
        <v>0</v>
      </c>
      <c r="Q173" s="229">
        <v>0.29160000000000003</v>
      </c>
      <c r="R173" s="229">
        <f>Q173*H173</f>
        <v>1394.1906300000003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166</v>
      </c>
      <c r="AT173" s="231" t="s">
        <v>162</v>
      </c>
      <c r="AU173" s="231" t="s">
        <v>90</v>
      </c>
      <c r="AY173" s="17" t="s">
        <v>160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87</v>
      </c>
      <c r="BK173" s="232">
        <f>ROUND(I173*H173,2)</f>
        <v>0</v>
      </c>
      <c r="BL173" s="17" t="s">
        <v>166</v>
      </c>
      <c r="BM173" s="231" t="s">
        <v>262</v>
      </c>
    </row>
    <row r="174" s="13" customFormat="1">
      <c r="A174" s="13"/>
      <c r="B174" s="233"/>
      <c r="C174" s="234"/>
      <c r="D174" s="235" t="s">
        <v>168</v>
      </c>
      <c r="E174" s="236" t="s">
        <v>1</v>
      </c>
      <c r="F174" s="237" t="s">
        <v>263</v>
      </c>
      <c r="G174" s="234"/>
      <c r="H174" s="238">
        <v>618.75</v>
      </c>
      <c r="I174" s="239"/>
      <c r="J174" s="234"/>
      <c r="K174" s="234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168</v>
      </c>
      <c r="AU174" s="244" t="s">
        <v>90</v>
      </c>
      <c r="AV174" s="13" t="s">
        <v>90</v>
      </c>
      <c r="AW174" s="13" t="s">
        <v>34</v>
      </c>
      <c r="AX174" s="13" t="s">
        <v>79</v>
      </c>
      <c r="AY174" s="244" t="s">
        <v>160</v>
      </c>
    </row>
    <row r="175" s="13" customFormat="1">
      <c r="A175" s="13"/>
      <c r="B175" s="233"/>
      <c r="C175" s="234"/>
      <c r="D175" s="235" t="s">
        <v>168</v>
      </c>
      <c r="E175" s="236" t="s">
        <v>1</v>
      </c>
      <c r="F175" s="237" t="s">
        <v>264</v>
      </c>
      <c r="G175" s="234"/>
      <c r="H175" s="238">
        <v>1220</v>
      </c>
      <c r="I175" s="239"/>
      <c r="J175" s="234"/>
      <c r="K175" s="234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168</v>
      </c>
      <c r="AU175" s="244" t="s">
        <v>90</v>
      </c>
      <c r="AV175" s="13" t="s">
        <v>90</v>
      </c>
      <c r="AW175" s="13" t="s">
        <v>34</v>
      </c>
      <c r="AX175" s="13" t="s">
        <v>79</v>
      </c>
      <c r="AY175" s="244" t="s">
        <v>160</v>
      </c>
    </row>
    <row r="176" s="13" customFormat="1">
      <c r="A176" s="13"/>
      <c r="B176" s="233"/>
      <c r="C176" s="234"/>
      <c r="D176" s="235" t="s">
        <v>168</v>
      </c>
      <c r="E176" s="236" t="s">
        <v>1</v>
      </c>
      <c r="F176" s="237" t="s">
        <v>265</v>
      </c>
      <c r="G176" s="234"/>
      <c r="H176" s="238">
        <v>593.75</v>
      </c>
      <c r="I176" s="239"/>
      <c r="J176" s="234"/>
      <c r="K176" s="234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168</v>
      </c>
      <c r="AU176" s="244" t="s">
        <v>90</v>
      </c>
      <c r="AV176" s="13" t="s">
        <v>90</v>
      </c>
      <c r="AW176" s="13" t="s">
        <v>34</v>
      </c>
      <c r="AX176" s="13" t="s">
        <v>79</v>
      </c>
      <c r="AY176" s="244" t="s">
        <v>160</v>
      </c>
    </row>
    <row r="177" s="13" customFormat="1">
      <c r="A177" s="13"/>
      <c r="B177" s="233"/>
      <c r="C177" s="234"/>
      <c r="D177" s="235" t="s">
        <v>168</v>
      </c>
      <c r="E177" s="236" t="s">
        <v>1</v>
      </c>
      <c r="F177" s="237" t="s">
        <v>266</v>
      </c>
      <c r="G177" s="234"/>
      <c r="H177" s="238">
        <v>6.875</v>
      </c>
      <c r="I177" s="239"/>
      <c r="J177" s="234"/>
      <c r="K177" s="234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168</v>
      </c>
      <c r="AU177" s="244" t="s">
        <v>90</v>
      </c>
      <c r="AV177" s="13" t="s">
        <v>90</v>
      </c>
      <c r="AW177" s="13" t="s">
        <v>34</v>
      </c>
      <c r="AX177" s="13" t="s">
        <v>79</v>
      </c>
      <c r="AY177" s="244" t="s">
        <v>160</v>
      </c>
    </row>
    <row r="178" s="13" customFormat="1">
      <c r="A178" s="13"/>
      <c r="B178" s="233"/>
      <c r="C178" s="234"/>
      <c r="D178" s="235" t="s">
        <v>168</v>
      </c>
      <c r="E178" s="236" t="s">
        <v>1</v>
      </c>
      <c r="F178" s="237" t="s">
        <v>267</v>
      </c>
      <c r="G178" s="234"/>
      <c r="H178" s="238">
        <v>594</v>
      </c>
      <c r="I178" s="239"/>
      <c r="J178" s="234"/>
      <c r="K178" s="234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168</v>
      </c>
      <c r="AU178" s="244" t="s">
        <v>90</v>
      </c>
      <c r="AV178" s="13" t="s">
        <v>90</v>
      </c>
      <c r="AW178" s="13" t="s">
        <v>34</v>
      </c>
      <c r="AX178" s="13" t="s">
        <v>79</v>
      </c>
      <c r="AY178" s="244" t="s">
        <v>160</v>
      </c>
    </row>
    <row r="179" s="13" customFormat="1">
      <c r="A179" s="13"/>
      <c r="B179" s="233"/>
      <c r="C179" s="234"/>
      <c r="D179" s="235" t="s">
        <v>168</v>
      </c>
      <c r="E179" s="236" t="s">
        <v>1</v>
      </c>
      <c r="F179" s="237" t="s">
        <v>268</v>
      </c>
      <c r="G179" s="234"/>
      <c r="H179" s="238">
        <v>1171.2000000000001</v>
      </c>
      <c r="I179" s="239"/>
      <c r="J179" s="234"/>
      <c r="K179" s="234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168</v>
      </c>
      <c r="AU179" s="244" t="s">
        <v>90</v>
      </c>
      <c r="AV179" s="13" t="s">
        <v>90</v>
      </c>
      <c r="AW179" s="13" t="s">
        <v>34</v>
      </c>
      <c r="AX179" s="13" t="s">
        <v>79</v>
      </c>
      <c r="AY179" s="244" t="s">
        <v>160</v>
      </c>
    </row>
    <row r="180" s="13" customFormat="1">
      <c r="A180" s="13"/>
      <c r="B180" s="233"/>
      <c r="C180" s="234"/>
      <c r="D180" s="235" t="s">
        <v>168</v>
      </c>
      <c r="E180" s="236" t="s">
        <v>1</v>
      </c>
      <c r="F180" s="237" t="s">
        <v>269</v>
      </c>
      <c r="G180" s="234"/>
      <c r="H180" s="238">
        <v>570</v>
      </c>
      <c r="I180" s="239"/>
      <c r="J180" s="234"/>
      <c r="K180" s="234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168</v>
      </c>
      <c r="AU180" s="244" t="s">
        <v>90</v>
      </c>
      <c r="AV180" s="13" t="s">
        <v>90</v>
      </c>
      <c r="AW180" s="13" t="s">
        <v>34</v>
      </c>
      <c r="AX180" s="13" t="s">
        <v>79</v>
      </c>
      <c r="AY180" s="244" t="s">
        <v>160</v>
      </c>
    </row>
    <row r="181" s="13" customFormat="1">
      <c r="A181" s="13"/>
      <c r="B181" s="233"/>
      <c r="C181" s="234"/>
      <c r="D181" s="235" t="s">
        <v>168</v>
      </c>
      <c r="E181" s="236" t="s">
        <v>1</v>
      </c>
      <c r="F181" s="237" t="s">
        <v>270</v>
      </c>
      <c r="G181" s="234"/>
      <c r="H181" s="238">
        <v>6.5999999999999996</v>
      </c>
      <c r="I181" s="239"/>
      <c r="J181" s="234"/>
      <c r="K181" s="234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168</v>
      </c>
      <c r="AU181" s="244" t="s">
        <v>90</v>
      </c>
      <c r="AV181" s="13" t="s">
        <v>90</v>
      </c>
      <c r="AW181" s="13" t="s">
        <v>34</v>
      </c>
      <c r="AX181" s="13" t="s">
        <v>79</v>
      </c>
      <c r="AY181" s="244" t="s">
        <v>160</v>
      </c>
    </row>
    <row r="182" s="14" customFormat="1">
      <c r="A182" s="14"/>
      <c r="B182" s="245"/>
      <c r="C182" s="246"/>
      <c r="D182" s="235" t="s">
        <v>168</v>
      </c>
      <c r="E182" s="247" t="s">
        <v>1</v>
      </c>
      <c r="F182" s="248" t="s">
        <v>175</v>
      </c>
      <c r="G182" s="246"/>
      <c r="H182" s="249">
        <v>4781.1750000000002</v>
      </c>
      <c r="I182" s="250"/>
      <c r="J182" s="246"/>
      <c r="K182" s="246"/>
      <c r="L182" s="251"/>
      <c r="M182" s="252"/>
      <c r="N182" s="253"/>
      <c r="O182" s="253"/>
      <c r="P182" s="253"/>
      <c r="Q182" s="253"/>
      <c r="R182" s="253"/>
      <c r="S182" s="253"/>
      <c r="T182" s="25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5" t="s">
        <v>168</v>
      </c>
      <c r="AU182" s="255" t="s">
        <v>90</v>
      </c>
      <c r="AV182" s="14" t="s">
        <v>166</v>
      </c>
      <c r="AW182" s="14" t="s">
        <v>34</v>
      </c>
      <c r="AX182" s="14" t="s">
        <v>87</v>
      </c>
      <c r="AY182" s="255" t="s">
        <v>160</v>
      </c>
    </row>
    <row r="183" s="2" customFormat="1" ht="16.5" customHeight="1">
      <c r="A183" s="38"/>
      <c r="B183" s="39"/>
      <c r="C183" s="219" t="s">
        <v>271</v>
      </c>
      <c r="D183" s="219" t="s">
        <v>162</v>
      </c>
      <c r="E183" s="220" t="s">
        <v>272</v>
      </c>
      <c r="F183" s="221" t="s">
        <v>273</v>
      </c>
      <c r="G183" s="222" t="s">
        <v>220</v>
      </c>
      <c r="H183" s="223">
        <v>6.1600000000000001</v>
      </c>
      <c r="I183" s="224"/>
      <c r="J183" s="225">
        <f>ROUND(I183*H183,2)</f>
        <v>0</v>
      </c>
      <c r="K183" s="226"/>
      <c r="L183" s="44"/>
      <c r="M183" s="227" t="s">
        <v>1</v>
      </c>
      <c r="N183" s="228" t="s">
        <v>44</v>
      </c>
      <c r="O183" s="91"/>
      <c r="P183" s="229">
        <f>O183*H183</f>
        <v>0</v>
      </c>
      <c r="Q183" s="229">
        <v>0.23000000000000001</v>
      </c>
      <c r="R183" s="229">
        <f>Q183*H183</f>
        <v>1.4168000000000001</v>
      </c>
      <c r="S183" s="229">
        <v>0</v>
      </c>
      <c r="T183" s="23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1" t="s">
        <v>166</v>
      </c>
      <c r="AT183" s="231" t="s">
        <v>162</v>
      </c>
      <c r="AU183" s="231" t="s">
        <v>90</v>
      </c>
      <c r="AY183" s="17" t="s">
        <v>160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7" t="s">
        <v>87</v>
      </c>
      <c r="BK183" s="232">
        <f>ROUND(I183*H183,2)</f>
        <v>0</v>
      </c>
      <c r="BL183" s="17" t="s">
        <v>166</v>
      </c>
      <c r="BM183" s="231" t="s">
        <v>274</v>
      </c>
    </row>
    <row r="184" s="13" customFormat="1">
      <c r="A184" s="13"/>
      <c r="B184" s="233"/>
      <c r="C184" s="234"/>
      <c r="D184" s="235" t="s">
        <v>168</v>
      </c>
      <c r="E184" s="236" t="s">
        <v>1</v>
      </c>
      <c r="F184" s="237" t="s">
        <v>275</v>
      </c>
      <c r="G184" s="234"/>
      <c r="H184" s="238">
        <v>6.1600000000000001</v>
      </c>
      <c r="I184" s="239"/>
      <c r="J184" s="234"/>
      <c r="K184" s="234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168</v>
      </c>
      <c r="AU184" s="244" t="s">
        <v>90</v>
      </c>
      <c r="AV184" s="13" t="s">
        <v>90</v>
      </c>
      <c r="AW184" s="13" t="s">
        <v>34</v>
      </c>
      <c r="AX184" s="13" t="s">
        <v>87</v>
      </c>
      <c r="AY184" s="244" t="s">
        <v>160</v>
      </c>
    </row>
    <row r="185" s="2" customFormat="1" ht="16.5" customHeight="1">
      <c r="A185" s="38"/>
      <c r="B185" s="39"/>
      <c r="C185" s="219" t="s">
        <v>276</v>
      </c>
      <c r="D185" s="219" t="s">
        <v>162</v>
      </c>
      <c r="E185" s="220" t="s">
        <v>277</v>
      </c>
      <c r="F185" s="221" t="s">
        <v>278</v>
      </c>
      <c r="G185" s="222" t="s">
        <v>220</v>
      </c>
      <c r="H185" s="223">
        <v>2263.7399999999998</v>
      </c>
      <c r="I185" s="224"/>
      <c r="J185" s="225">
        <f>ROUND(I185*H185,2)</f>
        <v>0</v>
      </c>
      <c r="K185" s="226"/>
      <c r="L185" s="44"/>
      <c r="M185" s="227" t="s">
        <v>1</v>
      </c>
      <c r="N185" s="228" t="s">
        <v>44</v>
      </c>
      <c r="O185" s="91"/>
      <c r="P185" s="229">
        <f>O185*H185</f>
        <v>0</v>
      </c>
      <c r="Q185" s="229">
        <v>0.27600000000000002</v>
      </c>
      <c r="R185" s="229">
        <f>Q185*H185</f>
        <v>624.79223999999999</v>
      </c>
      <c r="S185" s="229">
        <v>0</v>
      </c>
      <c r="T185" s="23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1" t="s">
        <v>166</v>
      </c>
      <c r="AT185" s="231" t="s">
        <v>162</v>
      </c>
      <c r="AU185" s="231" t="s">
        <v>90</v>
      </c>
      <c r="AY185" s="17" t="s">
        <v>160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7" t="s">
        <v>87</v>
      </c>
      <c r="BK185" s="232">
        <f>ROUND(I185*H185,2)</f>
        <v>0</v>
      </c>
      <c r="BL185" s="17" t="s">
        <v>166</v>
      </c>
      <c r="BM185" s="231" t="s">
        <v>279</v>
      </c>
    </row>
    <row r="186" s="13" customFormat="1">
      <c r="A186" s="13"/>
      <c r="B186" s="233"/>
      <c r="C186" s="234"/>
      <c r="D186" s="235" t="s">
        <v>168</v>
      </c>
      <c r="E186" s="236" t="s">
        <v>1</v>
      </c>
      <c r="F186" s="237" t="s">
        <v>280</v>
      </c>
      <c r="G186" s="234"/>
      <c r="H186" s="238">
        <v>574.20000000000005</v>
      </c>
      <c r="I186" s="239"/>
      <c r="J186" s="234"/>
      <c r="K186" s="234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168</v>
      </c>
      <c r="AU186" s="244" t="s">
        <v>90</v>
      </c>
      <c r="AV186" s="13" t="s">
        <v>90</v>
      </c>
      <c r="AW186" s="13" t="s">
        <v>34</v>
      </c>
      <c r="AX186" s="13" t="s">
        <v>79</v>
      </c>
      <c r="AY186" s="244" t="s">
        <v>160</v>
      </c>
    </row>
    <row r="187" s="13" customFormat="1">
      <c r="A187" s="13"/>
      <c r="B187" s="233"/>
      <c r="C187" s="234"/>
      <c r="D187" s="235" t="s">
        <v>168</v>
      </c>
      <c r="E187" s="236" t="s">
        <v>1</v>
      </c>
      <c r="F187" s="237" t="s">
        <v>281</v>
      </c>
      <c r="G187" s="234"/>
      <c r="H187" s="238">
        <v>1132.1600000000001</v>
      </c>
      <c r="I187" s="239"/>
      <c r="J187" s="234"/>
      <c r="K187" s="234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168</v>
      </c>
      <c r="AU187" s="244" t="s">
        <v>90</v>
      </c>
      <c r="AV187" s="13" t="s">
        <v>90</v>
      </c>
      <c r="AW187" s="13" t="s">
        <v>34</v>
      </c>
      <c r="AX187" s="13" t="s">
        <v>79</v>
      </c>
      <c r="AY187" s="244" t="s">
        <v>160</v>
      </c>
    </row>
    <row r="188" s="13" customFormat="1">
      <c r="A188" s="13"/>
      <c r="B188" s="233"/>
      <c r="C188" s="234"/>
      <c r="D188" s="235" t="s">
        <v>168</v>
      </c>
      <c r="E188" s="236" t="s">
        <v>1</v>
      </c>
      <c r="F188" s="237" t="s">
        <v>282</v>
      </c>
      <c r="G188" s="234"/>
      <c r="H188" s="238">
        <v>551</v>
      </c>
      <c r="I188" s="239"/>
      <c r="J188" s="234"/>
      <c r="K188" s="234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168</v>
      </c>
      <c r="AU188" s="244" t="s">
        <v>90</v>
      </c>
      <c r="AV188" s="13" t="s">
        <v>90</v>
      </c>
      <c r="AW188" s="13" t="s">
        <v>34</v>
      </c>
      <c r="AX188" s="13" t="s">
        <v>79</v>
      </c>
      <c r="AY188" s="244" t="s">
        <v>160</v>
      </c>
    </row>
    <row r="189" s="13" customFormat="1">
      <c r="A189" s="13"/>
      <c r="B189" s="233"/>
      <c r="C189" s="234"/>
      <c r="D189" s="235" t="s">
        <v>168</v>
      </c>
      <c r="E189" s="236" t="s">
        <v>1</v>
      </c>
      <c r="F189" s="237" t="s">
        <v>283</v>
      </c>
      <c r="G189" s="234"/>
      <c r="H189" s="238">
        <v>6.3799999999999999</v>
      </c>
      <c r="I189" s="239"/>
      <c r="J189" s="234"/>
      <c r="K189" s="234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168</v>
      </c>
      <c r="AU189" s="244" t="s">
        <v>90</v>
      </c>
      <c r="AV189" s="13" t="s">
        <v>90</v>
      </c>
      <c r="AW189" s="13" t="s">
        <v>34</v>
      </c>
      <c r="AX189" s="13" t="s">
        <v>79</v>
      </c>
      <c r="AY189" s="244" t="s">
        <v>160</v>
      </c>
    </row>
    <row r="190" s="14" customFormat="1">
      <c r="A190" s="14"/>
      <c r="B190" s="245"/>
      <c r="C190" s="246"/>
      <c r="D190" s="235" t="s">
        <v>168</v>
      </c>
      <c r="E190" s="247" t="s">
        <v>1</v>
      </c>
      <c r="F190" s="248" t="s">
        <v>175</v>
      </c>
      <c r="G190" s="246"/>
      <c r="H190" s="249">
        <v>2263.7400000000002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5" t="s">
        <v>168</v>
      </c>
      <c r="AU190" s="255" t="s">
        <v>90</v>
      </c>
      <c r="AV190" s="14" t="s">
        <v>166</v>
      </c>
      <c r="AW190" s="14" t="s">
        <v>34</v>
      </c>
      <c r="AX190" s="14" t="s">
        <v>87</v>
      </c>
      <c r="AY190" s="255" t="s">
        <v>160</v>
      </c>
    </row>
    <row r="191" s="2" customFormat="1" ht="16.5" customHeight="1">
      <c r="A191" s="38"/>
      <c r="B191" s="39"/>
      <c r="C191" s="219" t="s">
        <v>7</v>
      </c>
      <c r="D191" s="219" t="s">
        <v>162</v>
      </c>
      <c r="E191" s="220" t="s">
        <v>284</v>
      </c>
      <c r="F191" s="221" t="s">
        <v>285</v>
      </c>
      <c r="G191" s="222" t="s">
        <v>220</v>
      </c>
      <c r="H191" s="223">
        <v>1260</v>
      </c>
      <c r="I191" s="224"/>
      <c r="J191" s="225">
        <f>ROUND(I191*H191,2)</f>
        <v>0</v>
      </c>
      <c r="K191" s="226"/>
      <c r="L191" s="44"/>
      <c r="M191" s="227" t="s">
        <v>1</v>
      </c>
      <c r="N191" s="228" t="s">
        <v>44</v>
      </c>
      <c r="O191" s="91"/>
      <c r="P191" s="229">
        <f>O191*H191</f>
        <v>0</v>
      </c>
      <c r="Q191" s="229">
        <v>0.34499999999999997</v>
      </c>
      <c r="R191" s="229">
        <f>Q191*H191</f>
        <v>434.69999999999999</v>
      </c>
      <c r="S191" s="229">
        <v>0</v>
      </c>
      <c r="T191" s="23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1" t="s">
        <v>166</v>
      </c>
      <c r="AT191" s="231" t="s">
        <v>162</v>
      </c>
      <c r="AU191" s="231" t="s">
        <v>90</v>
      </c>
      <c r="AY191" s="17" t="s">
        <v>160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7" t="s">
        <v>87</v>
      </c>
      <c r="BK191" s="232">
        <f>ROUND(I191*H191,2)</f>
        <v>0</v>
      </c>
      <c r="BL191" s="17" t="s">
        <v>166</v>
      </c>
      <c r="BM191" s="231" t="s">
        <v>286</v>
      </c>
    </row>
    <row r="192" s="13" customFormat="1">
      <c r="A192" s="13"/>
      <c r="B192" s="233"/>
      <c r="C192" s="234"/>
      <c r="D192" s="235" t="s">
        <v>168</v>
      </c>
      <c r="E192" s="236" t="s">
        <v>1</v>
      </c>
      <c r="F192" s="237" t="s">
        <v>287</v>
      </c>
      <c r="G192" s="234"/>
      <c r="H192" s="238">
        <v>554.39999999999998</v>
      </c>
      <c r="I192" s="239"/>
      <c r="J192" s="234"/>
      <c r="K192" s="234"/>
      <c r="L192" s="240"/>
      <c r="M192" s="241"/>
      <c r="N192" s="242"/>
      <c r="O192" s="242"/>
      <c r="P192" s="242"/>
      <c r="Q192" s="242"/>
      <c r="R192" s="242"/>
      <c r="S192" s="242"/>
      <c r="T192" s="24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4" t="s">
        <v>168</v>
      </c>
      <c r="AU192" s="244" t="s">
        <v>90</v>
      </c>
      <c r="AV192" s="13" t="s">
        <v>90</v>
      </c>
      <c r="AW192" s="13" t="s">
        <v>34</v>
      </c>
      <c r="AX192" s="13" t="s">
        <v>79</v>
      </c>
      <c r="AY192" s="244" t="s">
        <v>160</v>
      </c>
    </row>
    <row r="193" s="13" customFormat="1">
      <c r="A193" s="13"/>
      <c r="B193" s="233"/>
      <c r="C193" s="234"/>
      <c r="D193" s="235" t="s">
        <v>168</v>
      </c>
      <c r="E193" s="236" t="s">
        <v>1</v>
      </c>
      <c r="F193" s="237" t="s">
        <v>288</v>
      </c>
      <c r="G193" s="234"/>
      <c r="H193" s="238">
        <v>532</v>
      </c>
      <c r="I193" s="239"/>
      <c r="J193" s="234"/>
      <c r="K193" s="234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168</v>
      </c>
      <c r="AU193" s="244" t="s">
        <v>90</v>
      </c>
      <c r="AV193" s="13" t="s">
        <v>90</v>
      </c>
      <c r="AW193" s="13" t="s">
        <v>34</v>
      </c>
      <c r="AX193" s="13" t="s">
        <v>79</v>
      </c>
      <c r="AY193" s="244" t="s">
        <v>160</v>
      </c>
    </row>
    <row r="194" s="13" customFormat="1">
      <c r="A194" s="13"/>
      <c r="B194" s="233"/>
      <c r="C194" s="234"/>
      <c r="D194" s="235" t="s">
        <v>168</v>
      </c>
      <c r="E194" s="236" t="s">
        <v>1</v>
      </c>
      <c r="F194" s="237" t="s">
        <v>289</v>
      </c>
      <c r="G194" s="234"/>
      <c r="H194" s="238">
        <v>92.959999999999994</v>
      </c>
      <c r="I194" s="239"/>
      <c r="J194" s="234"/>
      <c r="K194" s="234"/>
      <c r="L194" s="240"/>
      <c r="M194" s="241"/>
      <c r="N194" s="242"/>
      <c r="O194" s="242"/>
      <c r="P194" s="242"/>
      <c r="Q194" s="242"/>
      <c r="R194" s="242"/>
      <c r="S194" s="242"/>
      <c r="T194" s="24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4" t="s">
        <v>168</v>
      </c>
      <c r="AU194" s="244" t="s">
        <v>90</v>
      </c>
      <c r="AV194" s="13" t="s">
        <v>90</v>
      </c>
      <c r="AW194" s="13" t="s">
        <v>34</v>
      </c>
      <c r="AX194" s="13" t="s">
        <v>79</v>
      </c>
      <c r="AY194" s="244" t="s">
        <v>160</v>
      </c>
    </row>
    <row r="195" s="13" customFormat="1">
      <c r="A195" s="13"/>
      <c r="B195" s="233"/>
      <c r="C195" s="234"/>
      <c r="D195" s="235" t="s">
        <v>168</v>
      </c>
      <c r="E195" s="236" t="s">
        <v>1</v>
      </c>
      <c r="F195" s="237" t="s">
        <v>290</v>
      </c>
      <c r="G195" s="234"/>
      <c r="H195" s="238">
        <v>80.640000000000001</v>
      </c>
      <c r="I195" s="239"/>
      <c r="J195" s="234"/>
      <c r="K195" s="234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168</v>
      </c>
      <c r="AU195" s="244" t="s">
        <v>90</v>
      </c>
      <c r="AV195" s="13" t="s">
        <v>90</v>
      </c>
      <c r="AW195" s="13" t="s">
        <v>34</v>
      </c>
      <c r="AX195" s="13" t="s">
        <v>79</v>
      </c>
      <c r="AY195" s="244" t="s">
        <v>160</v>
      </c>
    </row>
    <row r="196" s="14" customFormat="1">
      <c r="A196" s="14"/>
      <c r="B196" s="245"/>
      <c r="C196" s="246"/>
      <c r="D196" s="235" t="s">
        <v>168</v>
      </c>
      <c r="E196" s="247" t="s">
        <v>1</v>
      </c>
      <c r="F196" s="248" t="s">
        <v>175</v>
      </c>
      <c r="G196" s="246"/>
      <c r="H196" s="249">
        <v>1260.0000000000002</v>
      </c>
      <c r="I196" s="250"/>
      <c r="J196" s="246"/>
      <c r="K196" s="246"/>
      <c r="L196" s="251"/>
      <c r="M196" s="252"/>
      <c r="N196" s="253"/>
      <c r="O196" s="253"/>
      <c r="P196" s="253"/>
      <c r="Q196" s="253"/>
      <c r="R196" s="253"/>
      <c r="S196" s="253"/>
      <c r="T196" s="25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5" t="s">
        <v>168</v>
      </c>
      <c r="AU196" s="255" t="s">
        <v>90</v>
      </c>
      <c r="AV196" s="14" t="s">
        <v>166</v>
      </c>
      <c r="AW196" s="14" t="s">
        <v>34</v>
      </c>
      <c r="AX196" s="14" t="s">
        <v>87</v>
      </c>
      <c r="AY196" s="255" t="s">
        <v>160</v>
      </c>
    </row>
    <row r="197" s="2" customFormat="1" ht="16.5" customHeight="1">
      <c r="A197" s="38"/>
      <c r="B197" s="39"/>
      <c r="C197" s="219" t="s">
        <v>291</v>
      </c>
      <c r="D197" s="219" t="s">
        <v>162</v>
      </c>
      <c r="E197" s="220" t="s">
        <v>292</v>
      </c>
      <c r="F197" s="221" t="s">
        <v>293</v>
      </c>
      <c r="G197" s="222" t="s">
        <v>220</v>
      </c>
      <c r="H197" s="223">
        <v>1093.1199999999999</v>
      </c>
      <c r="I197" s="224"/>
      <c r="J197" s="225">
        <f>ROUND(I197*H197,2)</f>
        <v>0</v>
      </c>
      <c r="K197" s="226"/>
      <c r="L197" s="44"/>
      <c r="M197" s="227" t="s">
        <v>1</v>
      </c>
      <c r="N197" s="228" t="s">
        <v>44</v>
      </c>
      <c r="O197" s="91"/>
      <c r="P197" s="229">
        <f>O197*H197</f>
        <v>0</v>
      </c>
      <c r="Q197" s="229">
        <v>0.46000000000000002</v>
      </c>
      <c r="R197" s="229">
        <f>Q197*H197</f>
        <v>502.83519999999999</v>
      </c>
      <c r="S197" s="229">
        <v>0</v>
      </c>
      <c r="T197" s="23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166</v>
      </c>
      <c r="AT197" s="231" t="s">
        <v>162</v>
      </c>
      <c r="AU197" s="231" t="s">
        <v>90</v>
      </c>
      <c r="AY197" s="17" t="s">
        <v>160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87</v>
      </c>
      <c r="BK197" s="232">
        <f>ROUND(I197*H197,2)</f>
        <v>0</v>
      </c>
      <c r="BL197" s="17" t="s">
        <v>166</v>
      </c>
      <c r="BM197" s="231" t="s">
        <v>294</v>
      </c>
    </row>
    <row r="198" s="13" customFormat="1">
      <c r="A198" s="13"/>
      <c r="B198" s="233"/>
      <c r="C198" s="234"/>
      <c r="D198" s="235" t="s">
        <v>168</v>
      </c>
      <c r="E198" s="236" t="s">
        <v>1</v>
      </c>
      <c r="F198" s="237" t="s">
        <v>295</v>
      </c>
      <c r="G198" s="234"/>
      <c r="H198" s="238">
        <v>1093.1199999999999</v>
      </c>
      <c r="I198" s="239"/>
      <c r="J198" s="234"/>
      <c r="K198" s="234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168</v>
      </c>
      <c r="AU198" s="244" t="s">
        <v>90</v>
      </c>
      <c r="AV198" s="13" t="s">
        <v>90</v>
      </c>
      <c r="AW198" s="13" t="s">
        <v>34</v>
      </c>
      <c r="AX198" s="13" t="s">
        <v>87</v>
      </c>
      <c r="AY198" s="244" t="s">
        <v>160</v>
      </c>
    </row>
    <row r="199" s="2" customFormat="1" ht="24.15" customHeight="1">
      <c r="A199" s="38"/>
      <c r="B199" s="39"/>
      <c r="C199" s="219" t="s">
        <v>296</v>
      </c>
      <c r="D199" s="219" t="s">
        <v>162</v>
      </c>
      <c r="E199" s="220" t="s">
        <v>297</v>
      </c>
      <c r="F199" s="221" t="s">
        <v>298</v>
      </c>
      <c r="G199" s="222" t="s">
        <v>220</v>
      </c>
      <c r="H199" s="223">
        <v>1618.0999999999999</v>
      </c>
      <c r="I199" s="224"/>
      <c r="J199" s="225">
        <f>ROUND(I199*H199,2)</f>
        <v>0</v>
      </c>
      <c r="K199" s="226"/>
      <c r="L199" s="44"/>
      <c r="M199" s="227" t="s">
        <v>1</v>
      </c>
      <c r="N199" s="228" t="s">
        <v>44</v>
      </c>
      <c r="O199" s="91"/>
      <c r="P199" s="229">
        <f>O199*H199</f>
        <v>0</v>
      </c>
      <c r="Q199" s="229">
        <v>0.37190400000000001</v>
      </c>
      <c r="R199" s="229">
        <f>Q199*H199</f>
        <v>601.7778624</v>
      </c>
      <c r="S199" s="229">
        <v>0</v>
      </c>
      <c r="T199" s="230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1" t="s">
        <v>166</v>
      </c>
      <c r="AT199" s="231" t="s">
        <v>162</v>
      </c>
      <c r="AU199" s="231" t="s">
        <v>90</v>
      </c>
      <c r="AY199" s="17" t="s">
        <v>160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7" t="s">
        <v>87</v>
      </c>
      <c r="BK199" s="232">
        <f>ROUND(I199*H199,2)</f>
        <v>0</v>
      </c>
      <c r="BL199" s="17" t="s">
        <v>166</v>
      </c>
      <c r="BM199" s="231" t="s">
        <v>299</v>
      </c>
    </row>
    <row r="200" s="13" customFormat="1">
      <c r="A200" s="13"/>
      <c r="B200" s="233"/>
      <c r="C200" s="234"/>
      <c r="D200" s="235" t="s">
        <v>168</v>
      </c>
      <c r="E200" s="236" t="s">
        <v>1</v>
      </c>
      <c r="F200" s="237" t="s">
        <v>300</v>
      </c>
      <c r="G200" s="234"/>
      <c r="H200" s="238">
        <v>544.5</v>
      </c>
      <c r="I200" s="239"/>
      <c r="J200" s="234"/>
      <c r="K200" s="234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168</v>
      </c>
      <c r="AU200" s="244" t="s">
        <v>90</v>
      </c>
      <c r="AV200" s="13" t="s">
        <v>90</v>
      </c>
      <c r="AW200" s="13" t="s">
        <v>34</v>
      </c>
      <c r="AX200" s="13" t="s">
        <v>79</v>
      </c>
      <c r="AY200" s="244" t="s">
        <v>160</v>
      </c>
    </row>
    <row r="201" s="13" customFormat="1">
      <c r="A201" s="13"/>
      <c r="B201" s="233"/>
      <c r="C201" s="234"/>
      <c r="D201" s="235" t="s">
        <v>168</v>
      </c>
      <c r="E201" s="236" t="s">
        <v>1</v>
      </c>
      <c r="F201" s="237" t="s">
        <v>301</v>
      </c>
      <c r="G201" s="234"/>
      <c r="H201" s="238">
        <v>1073.5999999999999</v>
      </c>
      <c r="I201" s="239"/>
      <c r="J201" s="234"/>
      <c r="K201" s="234"/>
      <c r="L201" s="240"/>
      <c r="M201" s="241"/>
      <c r="N201" s="242"/>
      <c r="O201" s="242"/>
      <c r="P201" s="242"/>
      <c r="Q201" s="242"/>
      <c r="R201" s="242"/>
      <c r="S201" s="242"/>
      <c r="T201" s="24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4" t="s">
        <v>168</v>
      </c>
      <c r="AU201" s="244" t="s">
        <v>90</v>
      </c>
      <c r="AV201" s="13" t="s">
        <v>90</v>
      </c>
      <c r="AW201" s="13" t="s">
        <v>34</v>
      </c>
      <c r="AX201" s="13" t="s">
        <v>79</v>
      </c>
      <c r="AY201" s="244" t="s">
        <v>160</v>
      </c>
    </row>
    <row r="202" s="14" customFormat="1">
      <c r="A202" s="14"/>
      <c r="B202" s="245"/>
      <c r="C202" s="246"/>
      <c r="D202" s="235" t="s">
        <v>168</v>
      </c>
      <c r="E202" s="247" t="s">
        <v>1</v>
      </c>
      <c r="F202" s="248" t="s">
        <v>175</v>
      </c>
      <c r="G202" s="246"/>
      <c r="H202" s="249">
        <v>1618.0999999999999</v>
      </c>
      <c r="I202" s="250"/>
      <c r="J202" s="246"/>
      <c r="K202" s="246"/>
      <c r="L202" s="251"/>
      <c r="M202" s="252"/>
      <c r="N202" s="253"/>
      <c r="O202" s="253"/>
      <c r="P202" s="253"/>
      <c r="Q202" s="253"/>
      <c r="R202" s="253"/>
      <c r="S202" s="253"/>
      <c r="T202" s="25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5" t="s">
        <v>168</v>
      </c>
      <c r="AU202" s="255" t="s">
        <v>90</v>
      </c>
      <c r="AV202" s="14" t="s">
        <v>166</v>
      </c>
      <c r="AW202" s="14" t="s">
        <v>34</v>
      </c>
      <c r="AX202" s="14" t="s">
        <v>87</v>
      </c>
      <c r="AY202" s="255" t="s">
        <v>160</v>
      </c>
    </row>
    <row r="203" s="2" customFormat="1" ht="33" customHeight="1">
      <c r="A203" s="38"/>
      <c r="B203" s="39"/>
      <c r="C203" s="219" t="s">
        <v>302</v>
      </c>
      <c r="D203" s="219" t="s">
        <v>162</v>
      </c>
      <c r="E203" s="220" t="s">
        <v>303</v>
      </c>
      <c r="F203" s="221" t="s">
        <v>304</v>
      </c>
      <c r="G203" s="222" t="s">
        <v>220</v>
      </c>
      <c r="H203" s="223">
        <v>1024.8</v>
      </c>
      <c r="I203" s="224"/>
      <c r="J203" s="225">
        <f>ROUND(I203*H203,2)</f>
        <v>0</v>
      </c>
      <c r="K203" s="226"/>
      <c r="L203" s="44"/>
      <c r="M203" s="227" t="s">
        <v>1</v>
      </c>
      <c r="N203" s="228" t="s">
        <v>44</v>
      </c>
      <c r="O203" s="91"/>
      <c r="P203" s="229">
        <f>O203*H203</f>
        <v>0</v>
      </c>
      <c r="Q203" s="229">
        <v>0.18462999999999999</v>
      </c>
      <c r="R203" s="229">
        <f>Q203*H203</f>
        <v>189.20882399999999</v>
      </c>
      <c r="S203" s="229">
        <v>0</v>
      </c>
      <c r="T203" s="230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1" t="s">
        <v>166</v>
      </c>
      <c r="AT203" s="231" t="s">
        <v>162</v>
      </c>
      <c r="AU203" s="231" t="s">
        <v>90</v>
      </c>
      <c r="AY203" s="17" t="s">
        <v>160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7" t="s">
        <v>87</v>
      </c>
      <c r="BK203" s="232">
        <f>ROUND(I203*H203,2)</f>
        <v>0</v>
      </c>
      <c r="BL203" s="17" t="s">
        <v>166</v>
      </c>
      <c r="BM203" s="231" t="s">
        <v>305</v>
      </c>
    </row>
    <row r="204" s="13" customFormat="1">
      <c r="A204" s="13"/>
      <c r="B204" s="233"/>
      <c r="C204" s="234"/>
      <c r="D204" s="235" t="s">
        <v>168</v>
      </c>
      <c r="E204" s="236" t="s">
        <v>1</v>
      </c>
      <c r="F204" s="237" t="s">
        <v>306</v>
      </c>
      <c r="G204" s="234"/>
      <c r="H204" s="238">
        <v>1024.8</v>
      </c>
      <c r="I204" s="239"/>
      <c r="J204" s="234"/>
      <c r="K204" s="234"/>
      <c r="L204" s="240"/>
      <c r="M204" s="241"/>
      <c r="N204" s="242"/>
      <c r="O204" s="242"/>
      <c r="P204" s="242"/>
      <c r="Q204" s="242"/>
      <c r="R204" s="242"/>
      <c r="S204" s="242"/>
      <c r="T204" s="24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4" t="s">
        <v>168</v>
      </c>
      <c r="AU204" s="244" t="s">
        <v>90</v>
      </c>
      <c r="AV204" s="13" t="s">
        <v>90</v>
      </c>
      <c r="AW204" s="13" t="s">
        <v>34</v>
      </c>
      <c r="AX204" s="13" t="s">
        <v>87</v>
      </c>
      <c r="AY204" s="244" t="s">
        <v>160</v>
      </c>
    </row>
    <row r="205" s="2" customFormat="1" ht="24.15" customHeight="1">
      <c r="A205" s="38"/>
      <c r="B205" s="39"/>
      <c r="C205" s="219" t="s">
        <v>307</v>
      </c>
      <c r="D205" s="219" t="s">
        <v>162</v>
      </c>
      <c r="E205" s="220" t="s">
        <v>308</v>
      </c>
      <c r="F205" s="221" t="s">
        <v>309</v>
      </c>
      <c r="G205" s="222" t="s">
        <v>220</v>
      </c>
      <c r="H205" s="223">
        <v>1024.8</v>
      </c>
      <c r="I205" s="224"/>
      <c r="J205" s="225">
        <f>ROUND(I205*H205,2)</f>
        <v>0</v>
      </c>
      <c r="K205" s="226"/>
      <c r="L205" s="44"/>
      <c r="M205" s="227" t="s">
        <v>1</v>
      </c>
      <c r="N205" s="228" t="s">
        <v>44</v>
      </c>
      <c r="O205" s="91"/>
      <c r="P205" s="229">
        <f>O205*H205</f>
        <v>0</v>
      </c>
      <c r="Q205" s="229">
        <v>0.0060099999999999997</v>
      </c>
      <c r="R205" s="229">
        <f>Q205*H205</f>
        <v>6.1590479999999994</v>
      </c>
      <c r="S205" s="229">
        <v>0</v>
      </c>
      <c r="T205" s="23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1" t="s">
        <v>166</v>
      </c>
      <c r="AT205" s="231" t="s">
        <v>162</v>
      </c>
      <c r="AU205" s="231" t="s">
        <v>90</v>
      </c>
      <c r="AY205" s="17" t="s">
        <v>160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7" t="s">
        <v>87</v>
      </c>
      <c r="BK205" s="232">
        <f>ROUND(I205*H205,2)</f>
        <v>0</v>
      </c>
      <c r="BL205" s="17" t="s">
        <v>166</v>
      </c>
      <c r="BM205" s="231" t="s">
        <v>310</v>
      </c>
    </row>
    <row r="206" s="13" customFormat="1">
      <c r="A206" s="13"/>
      <c r="B206" s="233"/>
      <c r="C206" s="234"/>
      <c r="D206" s="235" t="s">
        <v>168</v>
      </c>
      <c r="E206" s="236" t="s">
        <v>1</v>
      </c>
      <c r="F206" s="237" t="s">
        <v>306</v>
      </c>
      <c r="G206" s="234"/>
      <c r="H206" s="238">
        <v>1024.8</v>
      </c>
      <c r="I206" s="239"/>
      <c r="J206" s="234"/>
      <c r="K206" s="234"/>
      <c r="L206" s="240"/>
      <c r="M206" s="241"/>
      <c r="N206" s="242"/>
      <c r="O206" s="242"/>
      <c r="P206" s="242"/>
      <c r="Q206" s="242"/>
      <c r="R206" s="242"/>
      <c r="S206" s="242"/>
      <c r="T206" s="24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4" t="s">
        <v>168</v>
      </c>
      <c r="AU206" s="244" t="s">
        <v>90</v>
      </c>
      <c r="AV206" s="13" t="s">
        <v>90</v>
      </c>
      <c r="AW206" s="13" t="s">
        <v>34</v>
      </c>
      <c r="AX206" s="13" t="s">
        <v>87</v>
      </c>
      <c r="AY206" s="244" t="s">
        <v>160</v>
      </c>
    </row>
    <row r="207" s="2" customFormat="1" ht="21.75" customHeight="1">
      <c r="A207" s="38"/>
      <c r="B207" s="39"/>
      <c r="C207" s="219" t="s">
        <v>311</v>
      </c>
      <c r="D207" s="219" t="s">
        <v>162</v>
      </c>
      <c r="E207" s="220" t="s">
        <v>312</v>
      </c>
      <c r="F207" s="221" t="s">
        <v>313</v>
      </c>
      <c r="G207" s="222" t="s">
        <v>220</v>
      </c>
      <c r="H207" s="223">
        <v>976</v>
      </c>
      <c r="I207" s="224"/>
      <c r="J207" s="225">
        <f>ROUND(I207*H207,2)</f>
        <v>0</v>
      </c>
      <c r="K207" s="226"/>
      <c r="L207" s="44"/>
      <c r="M207" s="227" t="s">
        <v>1</v>
      </c>
      <c r="N207" s="228" t="s">
        <v>44</v>
      </c>
      <c r="O207" s="91"/>
      <c r="P207" s="229">
        <f>O207*H207</f>
        <v>0</v>
      </c>
      <c r="Q207" s="229">
        <v>0.00031</v>
      </c>
      <c r="R207" s="229">
        <f>Q207*H207</f>
        <v>0.30256</v>
      </c>
      <c r="S207" s="229">
        <v>0</v>
      </c>
      <c r="T207" s="230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1" t="s">
        <v>166</v>
      </c>
      <c r="AT207" s="231" t="s">
        <v>162</v>
      </c>
      <c r="AU207" s="231" t="s">
        <v>90</v>
      </c>
      <c r="AY207" s="17" t="s">
        <v>160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7" t="s">
        <v>87</v>
      </c>
      <c r="BK207" s="232">
        <f>ROUND(I207*H207,2)</f>
        <v>0</v>
      </c>
      <c r="BL207" s="17" t="s">
        <v>166</v>
      </c>
      <c r="BM207" s="231" t="s">
        <v>314</v>
      </c>
    </row>
    <row r="208" s="13" customFormat="1">
      <c r="A208" s="13"/>
      <c r="B208" s="233"/>
      <c r="C208" s="234"/>
      <c r="D208" s="235" t="s">
        <v>168</v>
      </c>
      <c r="E208" s="236" t="s">
        <v>1</v>
      </c>
      <c r="F208" s="237" t="s">
        <v>315</v>
      </c>
      <c r="G208" s="234"/>
      <c r="H208" s="238">
        <v>976</v>
      </c>
      <c r="I208" s="239"/>
      <c r="J208" s="234"/>
      <c r="K208" s="234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168</v>
      </c>
      <c r="AU208" s="244" t="s">
        <v>90</v>
      </c>
      <c r="AV208" s="13" t="s">
        <v>90</v>
      </c>
      <c r="AW208" s="13" t="s">
        <v>34</v>
      </c>
      <c r="AX208" s="13" t="s">
        <v>87</v>
      </c>
      <c r="AY208" s="244" t="s">
        <v>160</v>
      </c>
    </row>
    <row r="209" s="2" customFormat="1" ht="33" customHeight="1">
      <c r="A209" s="38"/>
      <c r="B209" s="39"/>
      <c r="C209" s="219" t="s">
        <v>316</v>
      </c>
      <c r="D209" s="219" t="s">
        <v>162</v>
      </c>
      <c r="E209" s="220" t="s">
        <v>317</v>
      </c>
      <c r="F209" s="221" t="s">
        <v>318</v>
      </c>
      <c r="G209" s="222" t="s">
        <v>220</v>
      </c>
      <c r="H209" s="223">
        <v>976</v>
      </c>
      <c r="I209" s="224"/>
      <c r="J209" s="225">
        <f>ROUND(I209*H209,2)</f>
        <v>0</v>
      </c>
      <c r="K209" s="226"/>
      <c r="L209" s="44"/>
      <c r="M209" s="227" t="s">
        <v>1</v>
      </c>
      <c r="N209" s="228" t="s">
        <v>44</v>
      </c>
      <c r="O209" s="91"/>
      <c r="P209" s="229">
        <f>O209*H209</f>
        <v>0</v>
      </c>
      <c r="Q209" s="229">
        <v>0.10373</v>
      </c>
      <c r="R209" s="229">
        <f>Q209*H209</f>
        <v>101.24048000000001</v>
      </c>
      <c r="S209" s="229">
        <v>0</v>
      </c>
      <c r="T209" s="23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1" t="s">
        <v>166</v>
      </c>
      <c r="AT209" s="231" t="s">
        <v>162</v>
      </c>
      <c r="AU209" s="231" t="s">
        <v>90</v>
      </c>
      <c r="AY209" s="17" t="s">
        <v>160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7" t="s">
        <v>87</v>
      </c>
      <c r="BK209" s="232">
        <f>ROUND(I209*H209,2)</f>
        <v>0</v>
      </c>
      <c r="BL209" s="17" t="s">
        <v>166</v>
      </c>
      <c r="BM209" s="231" t="s">
        <v>319</v>
      </c>
    </row>
    <row r="210" s="13" customFormat="1">
      <c r="A210" s="13"/>
      <c r="B210" s="233"/>
      <c r="C210" s="234"/>
      <c r="D210" s="235" t="s">
        <v>168</v>
      </c>
      <c r="E210" s="236" t="s">
        <v>1</v>
      </c>
      <c r="F210" s="237" t="s">
        <v>315</v>
      </c>
      <c r="G210" s="234"/>
      <c r="H210" s="238">
        <v>976</v>
      </c>
      <c r="I210" s="239"/>
      <c r="J210" s="234"/>
      <c r="K210" s="234"/>
      <c r="L210" s="240"/>
      <c r="M210" s="241"/>
      <c r="N210" s="242"/>
      <c r="O210" s="242"/>
      <c r="P210" s="242"/>
      <c r="Q210" s="242"/>
      <c r="R210" s="242"/>
      <c r="S210" s="242"/>
      <c r="T210" s="24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4" t="s">
        <v>168</v>
      </c>
      <c r="AU210" s="244" t="s">
        <v>90</v>
      </c>
      <c r="AV210" s="13" t="s">
        <v>90</v>
      </c>
      <c r="AW210" s="13" t="s">
        <v>34</v>
      </c>
      <c r="AX210" s="13" t="s">
        <v>87</v>
      </c>
      <c r="AY210" s="244" t="s">
        <v>160</v>
      </c>
    </row>
    <row r="211" s="2" customFormat="1" ht="24.15" customHeight="1">
      <c r="A211" s="38"/>
      <c r="B211" s="39"/>
      <c r="C211" s="219" t="s">
        <v>320</v>
      </c>
      <c r="D211" s="219" t="s">
        <v>162</v>
      </c>
      <c r="E211" s="220" t="s">
        <v>321</v>
      </c>
      <c r="F211" s="221" t="s">
        <v>322</v>
      </c>
      <c r="G211" s="222" t="s">
        <v>220</v>
      </c>
      <c r="H211" s="223">
        <v>510.10000000000002</v>
      </c>
      <c r="I211" s="224"/>
      <c r="J211" s="225">
        <f>ROUND(I211*H211,2)</f>
        <v>0</v>
      </c>
      <c r="K211" s="226"/>
      <c r="L211" s="44"/>
      <c r="M211" s="227" t="s">
        <v>1</v>
      </c>
      <c r="N211" s="228" t="s">
        <v>44</v>
      </c>
      <c r="O211" s="91"/>
      <c r="P211" s="229">
        <f>O211*H211</f>
        <v>0</v>
      </c>
      <c r="Q211" s="229">
        <v>0.1837</v>
      </c>
      <c r="R211" s="229">
        <f>Q211*H211</f>
        <v>93.705370000000002</v>
      </c>
      <c r="S211" s="229">
        <v>0</v>
      </c>
      <c r="T211" s="230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1" t="s">
        <v>166</v>
      </c>
      <c r="AT211" s="231" t="s">
        <v>162</v>
      </c>
      <c r="AU211" s="231" t="s">
        <v>90</v>
      </c>
      <c r="AY211" s="17" t="s">
        <v>160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7" t="s">
        <v>87</v>
      </c>
      <c r="BK211" s="232">
        <f>ROUND(I211*H211,2)</f>
        <v>0</v>
      </c>
      <c r="BL211" s="17" t="s">
        <v>166</v>
      </c>
      <c r="BM211" s="231" t="s">
        <v>323</v>
      </c>
    </row>
    <row r="212" s="13" customFormat="1">
      <c r="A212" s="13"/>
      <c r="B212" s="233"/>
      <c r="C212" s="234"/>
      <c r="D212" s="235" t="s">
        <v>168</v>
      </c>
      <c r="E212" s="236" t="s">
        <v>1</v>
      </c>
      <c r="F212" s="237" t="s">
        <v>324</v>
      </c>
      <c r="G212" s="234"/>
      <c r="H212" s="238">
        <v>495</v>
      </c>
      <c r="I212" s="239"/>
      <c r="J212" s="234"/>
      <c r="K212" s="234"/>
      <c r="L212" s="240"/>
      <c r="M212" s="241"/>
      <c r="N212" s="242"/>
      <c r="O212" s="242"/>
      <c r="P212" s="242"/>
      <c r="Q212" s="242"/>
      <c r="R212" s="242"/>
      <c r="S212" s="242"/>
      <c r="T212" s="24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4" t="s">
        <v>168</v>
      </c>
      <c r="AU212" s="244" t="s">
        <v>90</v>
      </c>
      <c r="AV212" s="13" t="s">
        <v>90</v>
      </c>
      <c r="AW212" s="13" t="s">
        <v>34</v>
      </c>
      <c r="AX212" s="13" t="s">
        <v>79</v>
      </c>
      <c r="AY212" s="244" t="s">
        <v>160</v>
      </c>
    </row>
    <row r="213" s="13" customFormat="1">
      <c r="A213" s="13"/>
      <c r="B213" s="233"/>
      <c r="C213" s="234"/>
      <c r="D213" s="235" t="s">
        <v>168</v>
      </c>
      <c r="E213" s="236" t="s">
        <v>1</v>
      </c>
      <c r="F213" s="237" t="s">
        <v>325</v>
      </c>
      <c r="G213" s="234"/>
      <c r="H213" s="238">
        <v>5.5</v>
      </c>
      <c r="I213" s="239"/>
      <c r="J213" s="234"/>
      <c r="K213" s="234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168</v>
      </c>
      <c r="AU213" s="244" t="s">
        <v>90</v>
      </c>
      <c r="AV213" s="13" t="s">
        <v>90</v>
      </c>
      <c r="AW213" s="13" t="s">
        <v>34</v>
      </c>
      <c r="AX213" s="13" t="s">
        <v>79</v>
      </c>
      <c r="AY213" s="244" t="s">
        <v>160</v>
      </c>
    </row>
    <row r="214" s="13" customFormat="1">
      <c r="A214" s="13"/>
      <c r="B214" s="233"/>
      <c r="C214" s="234"/>
      <c r="D214" s="235" t="s">
        <v>168</v>
      </c>
      <c r="E214" s="236" t="s">
        <v>1</v>
      </c>
      <c r="F214" s="237" t="s">
        <v>326</v>
      </c>
      <c r="G214" s="234"/>
      <c r="H214" s="238">
        <v>2</v>
      </c>
      <c r="I214" s="239"/>
      <c r="J214" s="234"/>
      <c r="K214" s="234"/>
      <c r="L214" s="240"/>
      <c r="M214" s="241"/>
      <c r="N214" s="242"/>
      <c r="O214" s="242"/>
      <c r="P214" s="242"/>
      <c r="Q214" s="242"/>
      <c r="R214" s="242"/>
      <c r="S214" s="242"/>
      <c r="T214" s="24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4" t="s">
        <v>168</v>
      </c>
      <c r="AU214" s="244" t="s">
        <v>90</v>
      </c>
      <c r="AV214" s="13" t="s">
        <v>90</v>
      </c>
      <c r="AW214" s="13" t="s">
        <v>34</v>
      </c>
      <c r="AX214" s="13" t="s">
        <v>79</v>
      </c>
      <c r="AY214" s="244" t="s">
        <v>160</v>
      </c>
    </row>
    <row r="215" s="13" customFormat="1">
      <c r="A215" s="13"/>
      <c r="B215" s="233"/>
      <c r="C215" s="234"/>
      <c r="D215" s="235" t="s">
        <v>168</v>
      </c>
      <c r="E215" s="236" t="s">
        <v>1</v>
      </c>
      <c r="F215" s="237" t="s">
        <v>327</v>
      </c>
      <c r="G215" s="234"/>
      <c r="H215" s="238">
        <v>7.5999999999999996</v>
      </c>
      <c r="I215" s="239"/>
      <c r="J215" s="234"/>
      <c r="K215" s="234"/>
      <c r="L215" s="240"/>
      <c r="M215" s="241"/>
      <c r="N215" s="242"/>
      <c r="O215" s="242"/>
      <c r="P215" s="242"/>
      <c r="Q215" s="242"/>
      <c r="R215" s="242"/>
      <c r="S215" s="242"/>
      <c r="T215" s="24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4" t="s">
        <v>168</v>
      </c>
      <c r="AU215" s="244" t="s">
        <v>90</v>
      </c>
      <c r="AV215" s="13" t="s">
        <v>90</v>
      </c>
      <c r="AW215" s="13" t="s">
        <v>34</v>
      </c>
      <c r="AX215" s="13" t="s">
        <v>79</v>
      </c>
      <c r="AY215" s="244" t="s">
        <v>160</v>
      </c>
    </row>
    <row r="216" s="14" customFormat="1">
      <c r="A216" s="14"/>
      <c r="B216" s="245"/>
      <c r="C216" s="246"/>
      <c r="D216" s="235" t="s">
        <v>168</v>
      </c>
      <c r="E216" s="247" t="s">
        <v>1</v>
      </c>
      <c r="F216" s="248" t="s">
        <v>175</v>
      </c>
      <c r="G216" s="246"/>
      <c r="H216" s="249">
        <v>510.10000000000002</v>
      </c>
      <c r="I216" s="250"/>
      <c r="J216" s="246"/>
      <c r="K216" s="246"/>
      <c r="L216" s="251"/>
      <c r="M216" s="252"/>
      <c r="N216" s="253"/>
      <c r="O216" s="253"/>
      <c r="P216" s="253"/>
      <c r="Q216" s="253"/>
      <c r="R216" s="253"/>
      <c r="S216" s="253"/>
      <c r="T216" s="25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5" t="s">
        <v>168</v>
      </c>
      <c r="AU216" s="255" t="s">
        <v>90</v>
      </c>
      <c r="AV216" s="14" t="s">
        <v>166</v>
      </c>
      <c r="AW216" s="14" t="s">
        <v>34</v>
      </c>
      <c r="AX216" s="14" t="s">
        <v>87</v>
      </c>
      <c r="AY216" s="255" t="s">
        <v>160</v>
      </c>
    </row>
    <row r="217" s="2" customFormat="1" ht="16.5" customHeight="1">
      <c r="A217" s="38"/>
      <c r="B217" s="39"/>
      <c r="C217" s="256" t="s">
        <v>328</v>
      </c>
      <c r="D217" s="256" t="s">
        <v>211</v>
      </c>
      <c r="E217" s="257" t="s">
        <v>329</v>
      </c>
      <c r="F217" s="258" t="s">
        <v>330</v>
      </c>
      <c r="G217" s="259" t="s">
        <v>220</v>
      </c>
      <c r="H217" s="260">
        <v>549.80999999999995</v>
      </c>
      <c r="I217" s="261"/>
      <c r="J217" s="262">
        <f>ROUND(I217*H217,2)</f>
        <v>0</v>
      </c>
      <c r="K217" s="263"/>
      <c r="L217" s="264"/>
      <c r="M217" s="265" t="s">
        <v>1</v>
      </c>
      <c r="N217" s="266" t="s">
        <v>44</v>
      </c>
      <c r="O217" s="91"/>
      <c r="P217" s="229">
        <f>O217*H217</f>
        <v>0</v>
      </c>
      <c r="Q217" s="229">
        <v>0.222</v>
      </c>
      <c r="R217" s="229">
        <f>Q217*H217</f>
        <v>122.05781999999999</v>
      </c>
      <c r="S217" s="229">
        <v>0</v>
      </c>
      <c r="T217" s="230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1" t="s">
        <v>204</v>
      </c>
      <c r="AT217" s="231" t="s">
        <v>211</v>
      </c>
      <c r="AU217" s="231" t="s">
        <v>90</v>
      </c>
      <c r="AY217" s="17" t="s">
        <v>160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7" t="s">
        <v>87</v>
      </c>
      <c r="BK217" s="232">
        <f>ROUND(I217*H217,2)</f>
        <v>0</v>
      </c>
      <c r="BL217" s="17" t="s">
        <v>166</v>
      </c>
      <c r="BM217" s="231" t="s">
        <v>331</v>
      </c>
    </row>
    <row r="218" s="13" customFormat="1">
      <c r="A218" s="13"/>
      <c r="B218" s="233"/>
      <c r="C218" s="234"/>
      <c r="D218" s="235" t="s">
        <v>168</v>
      </c>
      <c r="E218" s="236" t="s">
        <v>1</v>
      </c>
      <c r="F218" s="237" t="s">
        <v>332</v>
      </c>
      <c r="G218" s="234"/>
      <c r="H218" s="238">
        <v>510.50999999999999</v>
      </c>
      <c r="I218" s="239"/>
      <c r="J218" s="234"/>
      <c r="K218" s="234"/>
      <c r="L218" s="240"/>
      <c r="M218" s="241"/>
      <c r="N218" s="242"/>
      <c r="O218" s="242"/>
      <c r="P218" s="242"/>
      <c r="Q218" s="242"/>
      <c r="R218" s="242"/>
      <c r="S218" s="242"/>
      <c r="T218" s="24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4" t="s">
        <v>168</v>
      </c>
      <c r="AU218" s="244" t="s">
        <v>90</v>
      </c>
      <c r="AV218" s="13" t="s">
        <v>90</v>
      </c>
      <c r="AW218" s="13" t="s">
        <v>34</v>
      </c>
      <c r="AX218" s="13" t="s">
        <v>79</v>
      </c>
      <c r="AY218" s="244" t="s">
        <v>160</v>
      </c>
    </row>
    <row r="219" s="13" customFormat="1">
      <c r="A219" s="13"/>
      <c r="B219" s="233"/>
      <c r="C219" s="234"/>
      <c r="D219" s="235" t="s">
        <v>168</v>
      </c>
      <c r="E219" s="236" t="s">
        <v>1</v>
      </c>
      <c r="F219" s="237" t="s">
        <v>333</v>
      </c>
      <c r="G219" s="234"/>
      <c r="H219" s="238">
        <v>29.699999999999999</v>
      </c>
      <c r="I219" s="239"/>
      <c r="J219" s="234"/>
      <c r="K219" s="234"/>
      <c r="L219" s="240"/>
      <c r="M219" s="241"/>
      <c r="N219" s="242"/>
      <c r="O219" s="242"/>
      <c r="P219" s="242"/>
      <c r="Q219" s="242"/>
      <c r="R219" s="242"/>
      <c r="S219" s="242"/>
      <c r="T219" s="24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168</v>
      </c>
      <c r="AU219" s="244" t="s">
        <v>90</v>
      </c>
      <c r="AV219" s="13" t="s">
        <v>90</v>
      </c>
      <c r="AW219" s="13" t="s">
        <v>34</v>
      </c>
      <c r="AX219" s="13" t="s">
        <v>79</v>
      </c>
      <c r="AY219" s="244" t="s">
        <v>160</v>
      </c>
    </row>
    <row r="220" s="13" customFormat="1">
      <c r="A220" s="13"/>
      <c r="B220" s="233"/>
      <c r="C220" s="234"/>
      <c r="D220" s="235" t="s">
        <v>168</v>
      </c>
      <c r="E220" s="236" t="s">
        <v>1</v>
      </c>
      <c r="F220" s="237" t="s">
        <v>334</v>
      </c>
      <c r="G220" s="234"/>
      <c r="H220" s="238">
        <v>2</v>
      </c>
      <c r="I220" s="239"/>
      <c r="J220" s="234"/>
      <c r="K220" s="234"/>
      <c r="L220" s="240"/>
      <c r="M220" s="241"/>
      <c r="N220" s="242"/>
      <c r="O220" s="242"/>
      <c r="P220" s="242"/>
      <c r="Q220" s="242"/>
      <c r="R220" s="242"/>
      <c r="S220" s="242"/>
      <c r="T220" s="24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4" t="s">
        <v>168</v>
      </c>
      <c r="AU220" s="244" t="s">
        <v>90</v>
      </c>
      <c r="AV220" s="13" t="s">
        <v>90</v>
      </c>
      <c r="AW220" s="13" t="s">
        <v>34</v>
      </c>
      <c r="AX220" s="13" t="s">
        <v>79</v>
      </c>
      <c r="AY220" s="244" t="s">
        <v>160</v>
      </c>
    </row>
    <row r="221" s="13" customFormat="1">
      <c r="A221" s="13"/>
      <c r="B221" s="233"/>
      <c r="C221" s="234"/>
      <c r="D221" s="235" t="s">
        <v>168</v>
      </c>
      <c r="E221" s="236" t="s">
        <v>1</v>
      </c>
      <c r="F221" s="237" t="s">
        <v>335</v>
      </c>
      <c r="G221" s="234"/>
      <c r="H221" s="238">
        <v>7.5999999999999996</v>
      </c>
      <c r="I221" s="239"/>
      <c r="J221" s="234"/>
      <c r="K221" s="234"/>
      <c r="L221" s="240"/>
      <c r="M221" s="241"/>
      <c r="N221" s="242"/>
      <c r="O221" s="242"/>
      <c r="P221" s="242"/>
      <c r="Q221" s="242"/>
      <c r="R221" s="242"/>
      <c r="S221" s="242"/>
      <c r="T221" s="24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4" t="s">
        <v>168</v>
      </c>
      <c r="AU221" s="244" t="s">
        <v>90</v>
      </c>
      <c r="AV221" s="13" t="s">
        <v>90</v>
      </c>
      <c r="AW221" s="13" t="s">
        <v>34</v>
      </c>
      <c r="AX221" s="13" t="s">
        <v>79</v>
      </c>
      <c r="AY221" s="244" t="s">
        <v>160</v>
      </c>
    </row>
    <row r="222" s="14" customFormat="1">
      <c r="A222" s="14"/>
      <c r="B222" s="245"/>
      <c r="C222" s="246"/>
      <c r="D222" s="235" t="s">
        <v>168</v>
      </c>
      <c r="E222" s="247" t="s">
        <v>1</v>
      </c>
      <c r="F222" s="248" t="s">
        <v>175</v>
      </c>
      <c r="G222" s="246"/>
      <c r="H222" s="249">
        <v>549.81000000000006</v>
      </c>
      <c r="I222" s="250"/>
      <c r="J222" s="246"/>
      <c r="K222" s="246"/>
      <c r="L222" s="251"/>
      <c r="M222" s="252"/>
      <c r="N222" s="253"/>
      <c r="O222" s="253"/>
      <c r="P222" s="253"/>
      <c r="Q222" s="253"/>
      <c r="R222" s="253"/>
      <c r="S222" s="253"/>
      <c r="T222" s="25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5" t="s">
        <v>168</v>
      </c>
      <c r="AU222" s="255" t="s">
        <v>90</v>
      </c>
      <c r="AV222" s="14" t="s">
        <v>166</v>
      </c>
      <c r="AW222" s="14" t="s">
        <v>34</v>
      </c>
      <c r="AX222" s="14" t="s">
        <v>87</v>
      </c>
      <c r="AY222" s="255" t="s">
        <v>160</v>
      </c>
    </row>
    <row r="223" s="2" customFormat="1" ht="24.15" customHeight="1">
      <c r="A223" s="38"/>
      <c r="B223" s="39"/>
      <c r="C223" s="219" t="s">
        <v>336</v>
      </c>
      <c r="D223" s="219" t="s">
        <v>162</v>
      </c>
      <c r="E223" s="220" t="s">
        <v>337</v>
      </c>
      <c r="F223" s="221" t="s">
        <v>338</v>
      </c>
      <c r="G223" s="222" t="s">
        <v>220</v>
      </c>
      <c r="H223" s="223">
        <v>475</v>
      </c>
      <c r="I223" s="224"/>
      <c r="J223" s="225">
        <f>ROUND(I223*H223,2)</f>
        <v>0</v>
      </c>
      <c r="K223" s="226"/>
      <c r="L223" s="44"/>
      <c r="M223" s="227" t="s">
        <v>1</v>
      </c>
      <c r="N223" s="228" t="s">
        <v>44</v>
      </c>
      <c r="O223" s="91"/>
      <c r="P223" s="229">
        <f>O223*H223</f>
        <v>0</v>
      </c>
      <c r="Q223" s="229">
        <v>0.1670275</v>
      </c>
      <c r="R223" s="229">
        <f>Q223*H223</f>
        <v>79.338062499999992</v>
      </c>
      <c r="S223" s="229">
        <v>0</v>
      </c>
      <c r="T223" s="230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1" t="s">
        <v>166</v>
      </c>
      <c r="AT223" s="231" t="s">
        <v>162</v>
      </c>
      <c r="AU223" s="231" t="s">
        <v>90</v>
      </c>
      <c r="AY223" s="17" t="s">
        <v>160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7" t="s">
        <v>87</v>
      </c>
      <c r="BK223" s="232">
        <f>ROUND(I223*H223,2)</f>
        <v>0</v>
      </c>
      <c r="BL223" s="17" t="s">
        <v>166</v>
      </c>
      <c r="BM223" s="231" t="s">
        <v>339</v>
      </c>
    </row>
    <row r="224" s="13" customFormat="1">
      <c r="A224" s="13"/>
      <c r="B224" s="233"/>
      <c r="C224" s="234"/>
      <c r="D224" s="235" t="s">
        <v>168</v>
      </c>
      <c r="E224" s="236" t="s">
        <v>1</v>
      </c>
      <c r="F224" s="237" t="s">
        <v>340</v>
      </c>
      <c r="G224" s="234"/>
      <c r="H224" s="238">
        <v>475</v>
      </c>
      <c r="I224" s="239"/>
      <c r="J224" s="234"/>
      <c r="K224" s="234"/>
      <c r="L224" s="240"/>
      <c r="M224" s="241"/>
      <c r="N224" s="242"/>
      <c r="O224" s="242"/>
      <c r="P224" s="242"/>
      <c r="Q224" s="242"/>
      <c r="R224" s="242"/>
      <c r="S224" s="242"/>
      <c r="T224" s="24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4" t="s">
        <v>168</v>
      </c>
      <c r="AU224" s="244" t="s">
        <v>90</v>
      </c>
      <c r="AV224" s="13" t="s">
        <v>90</v>
      </c>
      <c r="AW224" s="13" t="s">
        <v>34</v>
      </c>
      <c r="AX224" s="13" t="s">
        <v>87</v>
      </c>
      <c r="AY224" s="244" t="s">
        <v>160</v>
      </c>
    </row>
    <row r="225" s="2" customFormat="1" ht="16.5" customHeight="1">
      <c r="A225" s="38"/>
      <c r="B225" s="39"/>
      <c r="C225" s="256" t="s">
        <v>341</v>
      </c>
      <c r="D225" s="256" t="s">
        <v>211</v>
      </c>
      <c r="E225" s="257" t="s">
        <v>342</v>
      </c>
      <c r="F225" s="258" t="s">
        <v>343</v>
      </c>
      <c r="G225" s="259" t="s">
        <v>220</v>
      </c>
      <c r="H225" s="260">
        <v>484.5</v>
      </c>
      <c r="I225" s="261"/>
      <c r="J225" s="262">
        <f>ROUND(I225*H225,2)</f>
        <v>0</v>
      </c>
      <c r="K225" s="263"/>
      <c r="L225" s="264"/>
      <c r="M225" s="265" t="s">
        <v>1</v>
      </c>
      <c r="N225" s="266" t="s">
        <v>44</v>
      </c>
      <c r="O225" s="91"/>
      <c r="P225" s="229">
        <f>O225*H225</f>
        <v>0</v>
      </c>
      <c r="Q225" s="229">
        <v>0.11799999999999999</v>
      </c>
      <c r="R225" s="229">
        <f>Q225*H225</f>
        <v>57.170999999999999</v>
      </c>
      <c r="S225" s="229">
        <v>0</v>
      </c>
      <c r="T225" s="230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1" t="s">
        <v>204</v>
      </c>
      <c r="AT225" s="231" t="s">
        <v>211</v>
      </c>
      <c r="AU225" s="231" t="s">
        <v>90</v>
      </c>
      <c r="AY225" s="17" t="s">
        <v>160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17" t="s">
        <v>87</v>
      </c>
      <c r="BK225" s="232">
        <f>ROUND(I225*H225,2)</f>
        <v>0</v>
      </c>
      <c r="BL225" s="17" t="s">
        <v>166</v>
      </c>
      <c r="BM225" s="231" t="s">
        <v>344</v>
      </c>
    </row>
    <row r="226" s="13" customFormat="1">
      <c r="A226" s="13"/>
      <c r="B226" s="233"/>
      <c r="C226" s="234"/>
      <c r="D226" s="235" t="s">
        <v>168</v>
      </c>
      <c r="E226" s="236" t="s">
        <v>1</v>
      </c>
      <c r="F226" s="237" t="s">
        <v>345</v>
      </c>
      <c r="G226" s="234"/>
      <c r="H226" s="238">
        <v>484.5</v>
      </c>
      <c r="I226" s="239"/>
      <c r="J226" s="234"/>
      <c r="K226" s="234"/>
      <c r="L226" s="240"/>
      <c r="M226" s="241"/>
      <c r="N226" s="242"/>
      <c r="O226" s="242"/>
      <c r="P226" s="242"/>
      <c r="Q226" s="242"/>
      <c r="R226" s="242"/>
      <c r="S226" s="242"/>
      <c r="T226" s="24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4" t="s">
        <v>168</v>
      </c>
      <c r="AU226" s="244" t="s">
        <v>90</v>
      </c>
      <c r="AV226" s="13" t="s">
        <v>90</v>
      </c>
      <c r="AW226" s="13" t="s">
        <v>34</v>
      </c>
      <c r="AX226" s="13" t="s">
        <v>87</v>
      </c>
      <c r="AY226" s="244" t="s">
        <v>160</v>
      </c>
    </row>
    <row r="227" s="2" customFormat="1" ht="33" customHeight="1">
      <c r="A227" s="38"/>
      <c r="B227" s="39"/>
      <c r="C227" s="219" t="s">
        <v>346</v>
      </c>
      <c r="D227" s="219" t="s">
        <v>162</v>
      </c>
      <c r="E227" s="220" t="s">
        <v>347</v>
      </c>
      <c r="F227" s="221" t="s">
        <v>348</v>
      </c>
      <c r="G227" s="222" t="s">
        <v>220</v>
      </c>
      <c r="H227" s="223">
        <v>72</v>
      </c>
      <c r="I227" s="224"/>
      <c r="J227" s="225">
        <f>ROUND(I227*H227,2)</f>
        <v>0</v>
      </c>
      <c r="K227" s="226"/>
      <c r="L227" s="44"/>
      <c r="M227" s="227" t="s">
        <v>1</v>
      </c>
      <c r="N227" s="228" t="s">
        <v>44</v>
      </c>
      <c r="O227" s="91"/>
      <c r="P227" s="229">
        <f>O227*H227</f>
        <v>0</v>
      </c>
      <c r="Q227" s="229">
        <v>0.14610000000000001</v>
      </c>
      <c r="R227" s="229">
        <f>Q227*H227</f>
        <v>10.519200000000001</v>
      </c>
      <c r="S227" s="229">
        <v>0</v>
      </c>
      <c r="T227" s="230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1" t="s">
        <v>166</v>
      </c>
      <c r="AT227" s="231" t="s">
        <v>162</v>
      </c>
      <c r="AU227" s="231" t="s">
        <v>90</v>
      </c>
      <c r="AY227" s="17" t="s">
        <v>160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7" t="s">
        <v>87</v>
      </c>
      <c r="BK227" s="232">
        <f>ROUND(I227*H227,2)</f>
        <v>0</v>
      </c>
      <c r="BL227" s="17" t="s">
        <v>166</v>
      </c>
      <c r="BM227" s="231" t="s">
        <v>349</v>
      </c>
    </row>
    <row r="228" s="13" customFormat="1">
      <c r="A228" s="13"/>
      <c r="B228" s="233"/>
      <c r="C228" s="234"/>
      <c r="D228" s="235" t="s">
        <v>168</v>
      </c>
      <c r="E228" s="236" t="s">
        <v>1</v>
      </c>
      <c r="F228" s="237" t="s">
        <v>350</v>
      </c>
      <c r="G228" s="234"/>
      <c r="H228" s="238">
        <v>72</v>
      </c>
      <c r="I228" s="239"/>
      <c r="J228" s="234"/>
      <c r="K228" s="234"/>
      <c r="L228" s="240"/>
      <c r="M228" s="241"/>
      <c r="N228" s="242"/>
      <c r="O228" s="242"/>
      <c r="P228" s="242"/>
      <c r="Q228" s="242"/>
      <c r="R228" s="242"/>
      <c r="S228" s="242"/>
      <c r="T228" s="24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4" t="s">
        <v>168</v>
      </c>
      <c r="AU228" s="244" t="s">
        <v>90</v>
      </c>
      <c r="AV228" s="13" t="s">
        <v>90</v>
      </c>
      <c r="AW228" s="13" t="s">
        <v>34</v>
      </c>
      <c r="AX228" s="13" t="s">
        <v>87</v>
      </c>
      <c r="AY228" s="244" t="s">
        <v>160</v>
      </c>
    </row>
    <row r="229" s="2" customFormat="1" ht="24.15" customHeight="1">
      <c r="A229" s="38"/>
      <c r="B229" s="39"/>
      <c r="C229" s="256" t="s">
        <v>351</v>
      </c>
      <c r="D229" s="256" t="s">
        <v>211</v>
      </c>
      <c r="E229" s="257" t="s">
        <v>352</v>
      </c>
      <c r="F229" s="258" t="s">
        <v>353</v>
      </c>
      <c r="G229" s="259" t="s">
        <v>220</v>
      </c>
      <c r="H229" s="260">
        <v>72</v>
      </c>
      <c r="I229" s="261"/>
      <c r="J229" s="262">
        <f>ROUND(I229*H229,2)</f>
        <v>0</v>
      </c>
      <c r="K229" s="263"/>
      <c r="L229" s="264"/>
      <c r="M229" s="265" t="s">
        <v>1</v>
      </c>
      <c r="N229" s="266" t="s">
        <v>44</v>
      </c>
      <c r="O229" s="91"/>
      <c r="P229" s="229">
        <f>O229*H229</f>
        <v>0</v>
      </c>
      <c r="Q229" s="229">
        <v>0.09375</v>
      </c>
      <c r="R229" s="229">
        <f>Q229*H229</f>
        <v>6.75</v>
      </c>
      <c r="S229" s="229">
        <v>0</v>
      </c>
      <c r="T229" s="230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1" t="s">
        <v>204</v>
      </c>
      <c r="AT229" s="231" t="s">
        <v>211</v>
      </c>
      <c r="AU229" s="231" t="s">
        <v>90</v>
      </c>
      <c r="AY229" s="17" t="s">
        <v>160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7" t="s">
        <v>87</v>
      </c>
      <c r="BK229" s="232">
        <f>ROUND(I229*H229,2)</f>
        <v>0</v>
      </c>
      <c r="BL229" s="17" t="s">
        <v>166</v>
      </c>
      <c r="BM229" s="231" t="s">
        <v>354</v>
      </c>
    </row>
    <row r="230" s="2" customFormat="1" ht="24.15" customHeight="1">
      <c r="A230" s="38"/>
      <c r="B230" s="39"/>
      <c r="C230" s="219" t="s">
        <v>355</v>
      </c>
      <c r="D230" s="219" t="s">
        <v>162</v>
      </c>
      <c r="E230" s="220" t="s">
        <v>356</v>
      </c>
      <c r="F230" s="221" t="s">
        <v>357</v>
      </c>
      <c r="G230" s="222" t="s">
        <v>220</v>
      </c>
      <c r="H230" s="223">
        <v>85</v>
      </c>
      <c r="I230" s="224"/>
      <c r="J230" s="225">
        <f>ROUND(I230*H230,2)</f>
        <v>0</v>
      </c>
      <c r="K230" s="226"/>
      <c r="L230" s="44"/>
      <c r="M230" s="227" t="s">
        <v>1</v>
      </c>
      <c r="N230" s="228" t="s">
        <v>44</v>
      </c>
      <c r="O230" s="91"/>
      <c r="P230" s="229">
        <f>O230*H230</f>
        <v>0</v>
      </c>
      <c r="Q230" s="229">
        <v>0.50077400000000005</v>
      </c>
      <c r="R230" s="229">
        <f>Q230*H230</f>
        <v>42.565790000000007</v>
      </c>
      <c r="S230" s="229">
        <v>0</v>
      </c>
      <c r="T230" s="230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1" t="s">
        <v>166</v>
      </c>
      <c r="AT230" s="231" t="s">
        <v>162</v>
      </c>
      <c r="AU230" s="231" t="s">
        <v>90</v>
      </c>
      <c r="AY230" s="17" t="s">
        <v>160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7" t="s">
        <v>87</v>
      </c>
      <c r="BK230" s="232">
        <f>ROUND(I230*H230,2)</f>
        <v>0</v>
      </c>
      <c r="BL230" s="17" t="s">
        <v>166</v>
      </c>
      <c r="BM230" s="231" t="s">
        <v>358</v>
      </c>
    </row>
    <row r="231" s="13" customFormat="1">
      <c r="A231" s="13"/>
      <c r="B231" s="233"/>
      <c r="C231" s="234"/>
      <c r="D231" s="235" t="s">
        <v>168</v>
      </c>
      <c r="E231" s="236" t="s">
        <v>1</v>
      </c>
      <c r="F231" s="237" t="s">
        <v>359</v>
      </c>
      <c r="G231" s="234"/>
      <c r="H231" s="238">
        <v>85</v>
      </c>
      <c r="I231" s="239"/>
      <c r="J231" s="234"/>
      <c r="K231" s="234"/>
      <c r="L231" s="240"/>
      <c r="M231" s="241"/>
      <c r="N231" s="242"/>
      <c r="O231" s="242"/>
      <c r="P231" s="242"/>
      <c r="Q231" s="242"/>
      <c r="R231" s="242"/>
      <c r="S231" s="242"/>
      <c r="T231" s="24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4" t="s">
        <v>168</v>
      </c>
      <c r="AU231" s="244" t="s">
        <v>90</v>
      </c>
      <c r="AV231" s="13" t="s">
        <v>90</v>
      </c>
      <c r="AW231" s="13" t="s">
        <v>34</v>
      </c>
      <c r="AX231" s="13" t="s">
        <v>87</v>
      </c>
      <c r="AY231" s="244" t="s">
        <v>160</v>
      </c>
    </row>
    <row r="232" s="12" customFormat="1" ht="22.8" customHeight="1">
      <c r="A232" s="12"/>
      <c r="B232" s="203"/>
      <c r="C232" s="204"/>
      <c r="D232" s="205" t="s">
        <v>78</v>
      </c>
      <c r="E232" s="217" t="s">
        <v>204</v>
      </c>
      <c r="F232" s="217" t="s">
        <v>360</v>
      </c>
      <c r="G232" s="204"/>
      <c r="H232" s="204"/>
      <c r="I232" s="207"/>
      <c r="J232" s="218">
        <f>BK232</f>
        <v>0</v>
      </c>
      <c r="K232" s="204"/>
      <c r="L232" s="209"/>
      <c r="M232" s="210"/>
      <c r="N232" s="211"/>
      <c r="O232" s="211"/>
      <c r="P232" s="212">
        <f>SUM(P233:P245)</f>
        <v>0</v>
      </c>
      <c r="Q232" s="211"/>
      <c r="R232" s="212">
        <f>SUM(R233:R245)</f>
        <v>24.294735500000002</v>
      </c>
      <c r="S232" s="211"/>
      <c r="T232" s="213">
        <f>SUM(T233:T245)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4" t="s">
        <v>87</v>
      </c>
      <c r="AT232" s="215" t="s">
        <v>78</v>
      </c>
      <c r="AU232" s="215" t="s">
        <v>87</v>
      </c>
      <c r="AY232" s="214" t="s">
        <v>160</v>
      </c>
      <c r="BK232" s="216">
        <f>SUM(BK233:BK245)</f>
        <v>0</v>
      </c>
    </row>
    <row r="233" s="2" customFormat="1" ht="24.15" customHeight="1">
      <c r="A233" s="38"/>
      <c r="B233" s="39"/>
      <c r="C233" s="219" t="s">
        <v>361</v>
      </c>
      <c r="D233" s="219" t="s">
        <v>162</v>
      </c>
      <c r="E233" s="220" t="s">
        <v>362</v>
      </c>
      <c r="F233" s="221" t="s">
        <v>363</v>
      </c>
      <c r="G233" s="222" t="s">
        <v>364</v>
      </c>
      <c r="H233" s="223">
        <v>78</v>
      </c>
      <c r="I233" s="224"/>
      <c r="J233" s="225">
        <f>ROUND(I233*H233,2)</f>
        <v>0</v>
      </c>
      <c r="K233" s="226"/>
      <c r="L233" s="44"/>
      <c r="M233" s="227" t="s">
        <v>1</v>
      </c>
      <c r="N233" s="228" t="s">
        <v>44</v>
      </c>
      <c r="O233" s="91"/>
      <c r="P233" s="229">
        <f>O233*H233</f>
        <v>0</v>
      </c>
      <c r="Q233" s="229">
        <v>1.75E-06</v>
      </c>
      <c r="R233" s="229">
        <f>Q233*H233</f>
        <v>0.00013650000000000001</v>
      </c>
      <c r="S233" s="229">
        <v>0</v>
      </c>
      <c r="T233" s="230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1" t="s">
        <v>166</v>
      </c>
      <c r="AT233" s="231" t="s">
        <v>162</v>
      </c>
      <c r="AU233" s="231" t="s">
        <v>90</v>
      </c>
      <c r="AY233" s="17" t="s">
        <v>160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7" t="s">
        <v>87</v>
      </c>
      <c r="BK233" s="232">
        <f>ROUND(I233*H233,2)</f>
        <v>0</v>
      </c>
      <c r="BL233" s="17" t="s">
        <v>166</v>
      </c>
      <c r="BM233" s="231" t="s">
        <v>365</v>
      </c>
    </row>
    <row r="234" s="2" customFormat="1" ht="24.15" customHeight="1">
      <c r="A234" s="38"/>
      <c r="B234" s="39"/>
      <c r="C234" s="256" t="s">
        <v>366</v>
      </c>
      <c r="D234" s="256" t="s">
        <v>211</v>
      </c>
      <c r="E234" s="257" t="s">
        <v>367</v>
      </c>
      <c r="F234" s="258" t="s">
        <v>368</v>
      </c>
      <c r="G234" s="259" t="s">
        <v>364</v>
      </c>
      <c r="H234" s="260">
        <v>78</v>
      </c>
      <c r="I234" s="261"/>
      <c r="J234" s="262">
        <f>ROUND(I234*H234,2)</f>
        <v>0</v>
      </c>
      <c r="K234" s="263"/>
      <c r="L234" s="264"/>
      <c r="M234" s="265" t="s">
        <v>1</v>
      </c>
      <c r="N234" s="266" t="s">
        <v>44</v>
      </c>
      <c r="O234" s="91"/>
      <c r="P234" s="229">
        <f>O234*H234</f>
        <v>0</v>
      </c>
      <c r="Q234" s="229">
        <v>0.00020000000000000001</v>
      </c>
      <c r="R234" s="229">
        <f>Q234*H234</f>
        <v>0.015600000000000001</v>
      </c>
      <c r="S234" s="229">
        <v>0</v>
      </c>
      <c r="T234" s="230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1" t="s">
        <v>204</v>
      </c>
      <c r="AT234" s="231" t="s">
        <v>211</v>
      </c>
      <c r="AU234" s="231" t="s">
        <v>90</v>
      </c>
      <c r="AY234" s="17" t="s">
        <v>160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7" t="s">
        <v>87</v>
      </c>
      <c r="BK234" s="232">
        <f>ROUND(I234*H234,2)</f>
        <v>0</v>
      </c>
      <c r="BL234" s="17" t="s">
        <v>166</v>
      </c>
      <c r="BM234" s="231" t="s">
        <v>369</v>
      </c>
    </row>
    <row r="235" s="13" customFormat="1">
      <c r="A235" s="13"/>
      <c r="B235" s="233"/>
      <c r="C235" s="234"/>
      <c r="D235" s="235" t="s">
        <v>168</v>
      </c>
      <c r="E235" s="236" t="s">
        <v>1</v>
      </c>
      <c r="F235" s="237" t="s">
        <v>370</v>
      </c>
      <c r="G235" s="234"/>
      <c r="H235" s="238">
        <v>78</v>
      </c>
      <c r="I235" s="239"/>
      <c r="J235" s="234"/>
      <c r="K235" s="234"/>
      <c r="L235" s="240"/>
      <c r="M235" s="241"/>
      <c r="N235" s="242"/>
      <c r="O235" s="242"/>
      <c r="P235" s="242"/>
      <c r="Q235" s="242"/>
      <c r="R235" s="242"/>
      <c r="S235" s="242"/>
      <c r="T235" s="24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168</v>
      </c>
      <c r="AU235" s="244" t="s">
        <v>90</v>
      </c>
      <c r="AV235" s="13" t="s">
        <v>90</v>
      </c>
      <c r="AW235" s="13" t="s">
        <v>34</v>
      </c>
      <c r="AX235" s="13" t="s">
        <v>87</v>
      </c>
      <c r="AY235" s="244" t="s">
        <v>160</v>
      </c>
    </row>
    <row r="236" s="2" customFormat="1" ht="33" customHeight="1">
      <c r="A236" s="38"/>
      <c r="B236" s="39"/>
      <c r="C236" s="219" t="s">
        <v>371</v>
      </c>
      <c r="D236" s="219" t="s">
        <v>162</v>
      </c>
      <c r="E236" s="220" t="s">
        <v>372</v>
      </c>
      <c r="F236" s="221" t="s">
        <v>373</v>
      </c>
      <c r="G236" s="222" t="s">
        <v>364</v>
      </c>
      <c r="H236" s="223">
        <v>25</v>
      </c>
      <c r="I236" s="224"/>
      <c r="J236" s="225">
        <f>ROUND(I236*H236,2)</f>
        <v>0</v>
      </c>
      <c r="K236" s="226"/>
      <c r="L236" s="44"/>
      <c r="M236" s="227" t="s">
        <v>1</v>
      </c>
      <c r="N236" s="228" t="s">
        <v>44</v>
      </c>
      <c r="O236" s="91"/>
      <c r="P236" s="229">
        <f>O236*H236</f>
        <v>0</v>
      </c>
      <c r="Q236" s="229">
        <v>0.15678500000000001</v>
      </c>
      <c r="R236" s="229">
        <f>Q236*H236</f>
        <v>3.9196250000000004</v>
      </c>
      <c r="S236" s="229">
        <v>0</v>
      </c>
      <c r="T236" s="230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1" t="s">
        <v>166</v>
      </c>
      <c r="AT236" s="231" t="s">
        <v>162</v>
      </c>
      <c r="AU236" s="231" t="s">
        <v>90</v>
      </c>
      <c r="AY236" s="17" t="s">
        <v>160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7" t="s">
        <v>87</v>
      </c>
      <c r="BK236" s="232">
        <f>ROUND(I236*H236,2)</f>
        <v>0</v>
      </c>
      <c r="BL236" s="17" t="s">
        <v>166</v>
      </c>
      <c r="BM236" s="231" t="s">
        <v>374</v>
      </c>
    </row>
    <row r="237" s="13" customFormat="1">
      <c r="A237" s="13"/>
      <c r="B237" s="233"/>
      <c r="C237" s="234"/>
      <c r="D237" s="235" t="s">
        <v>168</v>
      </c>
      <c r="E237" s="236" t="s">
        <v>1</v>
      </c>
      <c r="F237" s="237" t="s">
        <v>307</v>
      </c>
      <c r="G237" s="234"/>
      <c r="H237" s="238">
        <v>25</v>
      </c>
      <c r="I237" s="239"/>
      <c r="J237" s="234"/>
      <c r="K237" s="234"/>
      <c r="L237" s="240"/>
      <c r="M237" s="241"/>
      <c r="N237" s="242"/>
      <c r="O237" s="242"/>
      <c r="P237" s="242"/>
      <c r="Q237" s="242"/>
      <c r="R237" s="242"/>
      <c r="S237" s="242"/>
      <c r="T237" s="24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4" t="s">
        <v>168</v>
      </c>
      <c r="AU237" s="244" t="s">
        <v>90</v>
      </c>
      <c r="AV237" s="13" t="s">
        <v>90</v>
      </c>
      <c r="AW237" s="13" t="s">
        <v>34</v>
      </c>
      <c r="AX237" s="13" t="s">
        <v>87</v>
      </c>
      <c r="AY237" s="244" t="s">
        <v>160</v>
      </c>
    </row>
    <row r="238" s="2" customFormat="1" ht="37.8" customHeight="1">
      <c r="A238" s="38"/>
      <c r="B238" s="39"/>
      <c r="C238" s="219" t="s">
        <v>375</v>
      </c>
      <c r="D238" s="219" t="s">
        <v>162</v>
      </c>
      <c r="E238" s="220" t="s">
        <v>376</v>
      </c>
      <c r="F238" s="221" t="s">
        <v>377</v>
      </c>
      <c r="G238" s="222" t="s">
        <v>364</v>
      </c>
      <c r="H238" s="223">
        <v>23</v>
      </c>
      <c r="I238" s="224"/>
      <c r="J238" s="225">
        <f>ROUND(I238*H238,2)</f>
        <v>0</v>
      </c>
      <c r="K238" s="226"/>
      <c r="L238" s="44"/>
      <c r="M238" s="227" t="s">
        <v>1</v>
      </c>
      <c r="N238" s="228" t="s">
        <v>44</v>
      </c>
      <c r="O238" s="91"/>
      <c r="P238" s="229">
        <f>O238*H238</f>
        <v>0</v>
      </c>
      <c r="Q238" s="229">
        <v>0.22833800000000001</v>
      </c>
      <c r="R238" s="229">
        <f>Q238*H238</f>
        <v>5.2517740000000002</v>
      </c>
      <c r="S238" s="229">
        <v>0</v>
      </c>
      <c r="T238" s="230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1" t="s">
        <v>166</v>
      </c>
      <c r="AT238" s="231" t="s">
        <v>162</v>
      </c>
      <c r="AU238" s="231" t="s">
        <v>90</v>
      </c>
      <c r="AY238" s="17" t="s">
        <v>160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17" t="s">
        <v>87</v>
      </c>
      <c r="BK238" s="232">
        <f>ROUND(I238*H238,2)</f>
        <v>0</v>
      </c>
      <c r="BL238" s="17" t="s">
        <v>166</v>
      </c>
      <c r="BM238" s="231" t="s">
        <v>378</v>
      </c>
    </row>
    <row r="239" s="13" customFormat="1">
      <c r="A239" s="13"/>
      <c r="B239" s="233"/>
      <c r="C239" s="234"/>
      <c r="D239" s="235" t="s">
        <v>168</v>
      </c>
      <c r="E239" s="236" t="s">
        <v>1</v>
      </c>
      <c r="F239" s="237" t="s">
        <v>296</v>
      </c>
      <c r="G239" s="234"/>
      <c r="H239" s="238">
        <v>23</v>
      </c>
      <c r="I239" s="239"/>
      <c r="J239" s="234"/>
      <c r="K239" s="234"/>
      <c r="L239" s="240"/>
      <c r="M239" s="241"/>
      <c r="N239" s="242"/>
      <c r="O239" s="242"/>
      <c r="P239" s="242"/>
      <c r="Q239" s="242"/>
      <c r="R239" s="242"/>
      <c r="S239" s="242"/>
      <c r="T239" s="24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4" t="s">
        <v>168</v>
      </c>
      <c r="AU239" s="244" t="s">
        <v>90</v>
      </c>
      <c r="AV239" s="13" t="s">
        <v>90</v>
      </c>
      <c r="AW239" s="13" t="s">
        <v>34</v>
      </c>
      <c r="AX239" s="13" t="s">
        <v>87</v>
      </c>
      <c r="AY239" s="244" t="s">
        <v>160</v>
      </c>
    </row>
    <row r="240" s="2" customFormat="1" ht="37.8" customHeight="1">
      <c r="A240" s="38"/>
      <c r="B240" s="39"/>
      <c r="C240" s="219" t="s">
        <v>379</v>
      </c>
      <c r="D240" s="219" t="s">
        <v>162</v>
      </c>
      <c r="E240" s="220" t="s">
        <v>380</v>
      </c>
      <c r="F240" s="221" t="s">
        <v>381</v>
      </c>
      <c r="G240" s="222" t="s">
        <v>364</v>
      </c>
      <c r="H240" s="223">
        <v>2</v>
      </c>
      <c r="I240" s="224"/>
      <c r="J240" s="225">
        <f>ROUND(I240*H240,2)</f>
        <v>0</v>
      </c>
      <c r="K240" s="226"/>
      <c r="L240" s="44"/>
      <c r="M240" s="227" t="s">
        <v>1</v>
      </c>
      <c r="N240" s="228" t="s">
        <v>44</v>
      </c>
      <c r="O240" s="91"/>
      <c r="P240" s="229">
        <f>O240*H240</f>
        <v>0</v>
      </c>
      <c r="Q240" s="229">
        <v>0.23499999999999999</v>
      </c>
      <c r="R240" s="229">
        <f>Q240*H240</f>
        <v>0.46999999999999997</v>
      </c>
      <c r="S240" s="229">
        <v>0</v>
      </c>
      <c r="T240" s="230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1" t="s">
        <v>166</v>
      </c>
      <c r="AT240" s="231" t="s">
        <v>162</v>
      </c>
      <c r="AU240" s="231" t="s">
        <v>90</v>
      </c>
      <c r="AY240" s="17" t="s">
        <v>160</v>
      </c>
      <c r="BE240" s="232">
        <f>IF(N240="základní",J240,0)</f>
        <v>0</v>
      </c>
      <c r="BF240" s="232">
        <f>IF(N240="snížená",J240,0)</f>
        <v>0</v>
      </c>
      <c r="BG240" s="232">
        <f>IF(N240="zákl. přenesená",J240,0)</f>
        <v>0</v>
      </c>
      <c r="BH240" s="232">
        <f>IF(N240="sníž. přenesená",J240,0)</f>
        <v>0</v>
      </c>
      <c r="BI240" s="232">
        <f>IF(N240="nulová",J240,0)</f>
        <v>0</v>
      </c>
      <c r="BJ240" s="17" t="s">
        <v>87</v>
      </c>
      <c r="BK240" s="232">
        <f>ROUND(I240*H240,2)</f>
        <v>0</v>
      </c>
      <c r="BL240" s="17" t="s">
        <v>166</v>
      </c>
      <c r="BM240" s="231" t="s">
        <v>382</v>
      </c>
    </row>
    <row r="241" s="13" customFormat="1">
      <c r="A241" s="13"/>
      <c r="B241" s="233"/>
      <c r="C241" s="234"/>
      <c r="D241" s="235" t="s">
        <v>168</v>
      </c>
      <c r="E241" s="236" t="s">
        <v>1</v>
      </c>
      <c r="F241" s="237" t="s">
        <v>90</v>
      </c>
      <c r="G241" s="234"/>
      <c r="H241" s="238">
        <v>2</v>
      </c>
      <c r="I241" s="239"/>
      <c r="J241" s="234"/>
      <c r="K241" s="234"/>
      <c r="L241" s="240"/>
      <c r="M241" s="241"/>
      <c r="N241" s="242"/>
      <c r="O241" s="242"/>
      <c r="P241" s="242"/>
      <c r="Q241" s="242"/>
      <c r="R241" s="242"/>
      <c r="S241" s="242"/>
      <c r="T241" s="24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4" t="s">
        <v>168</v>
      </c>
      <c r="AU241" s="244" t="s">
        <v>90</v>
      </c>
      <c r="AV241" s="13" t="s">
        <v>90</v>
      </c>
      <c r="AW241" s="13" t="s">
        <v>34</v>
      </c>
      <c r="AX241" s="13" t="s">
        <v>87</v>
      </c>
      <c r="AY241" s="244" t="s">
        <v>160</v>
      </c>
    </row>
    <row r="242" s="2" customFormat="1" ht="24.15" customHeight="1">
      <c r="A242" s="38"/>
      <c r="B242" s="39"/>
      <c r="C242" s="219" t="s">
        <v>383</v>
      </c>
      <c r="D242" s="219" t="s">
        <v>162</v>
      </c>
      <c r="E242" s="220" t="s">
        <v>384</v>
      </c>
      <c r="F242" s="221" t="s">
        <v>385</v>
      </c>
      <c r="G242" s="222" t="s">
        <v>364</v>
      </c>
      <c r="H242" s="223">
        <v>20</v>
      </c>
      <c r="I242" s="224"/>
      <c r="J242" s="225">
        <f>ROUND(I242*H242,2)</f>
        <v>0</v>
      </c>
      <c r="K242" s="226"/>
      <c r="L242" s="44"/>
      <c r="M242" s="227" t="s">
        <v>1</v>
      </c>
      <c r="N242" s="228" t="s">
        <v>44</v>
      </c>
      <c r="O242" s="91"/>
      <c r="P242" s="229">
        <f>O242*H242</f>
        <v>0</v>
      </c>
      <c r="Q242" s="229">
        <v>0.42080000000000001</v>
      </c>
      <c r="R242" s="229">
        <f>Q242*H242</f>
        <v>8.4160000000000004</v>
      </c>
      <c r="S242" s="229">
        <v>0</v>
      </c>
      <c r="T242" s="230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1" t="s">
        <v>166</v>
      </c>
      <c r="AT242" s="231" t="s">
        <v>162</v>
      </c>
      <c r="AU242" s="231" t="s">
        <v>90</v>
      </c>
      <c r="AY242" s="17" t="s">
        <v>160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17" t="s">
        <v>87</v>
      </c>
      <c r="BK242" s="232">
        <f>ROUND(I242*H242,2)</f>
        <v>0</v>
      </c>
      <c r="BL242" s="17" t="s">
        <v>166</v>
      </c>
      <c r="BM242" s="231" t="s">
        <v>386</v>
      </c>
    </row>
    <row r="243" s="13" customFormat="1">
      <c r="A243" s="13"/>
      <c r="B243" s="233"/>
      <c r="C243" s="234"/>
      <c r="D243" s="235" t="s">
        <v>168</v>
      </c>
      <c r="E243" s="236" t="s">
        <v>1</v>
      </c>
      <c r="F243" s="237" t="s">
        <v>276</v>
      </c>
      <c r="G243" s="234"/>
      <c r="H243" s="238">
        <v>20</v>
      </c>
      <c r="I243" s="239"/>
      <c r="J243" s="234"/>
      <c r="K243" s="234"/>
      <c r="L243" s="240"/>
      <c r="M243" s="241"/>
      <c r="N243" s="242"/>
      <c r="O243" s="242"/>
      <c r="P243" s="242"/>
      <c r="Q243" s="242"/>
      <c r="R243" s="242"/>
      <c r="S243" s="242"/>
      <c r="T243" s="24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4" t="s">
        <v>168</v>
      </c>
      <c r="AU243" s="244" t="s">
        <v>90</v>
      </c>
      <c r="AV243" s="13" t="s">
        <v>90</v>
      </c>
      <c r="AW243" s="13" t="s">
        <v>34</v>
      </c>
      <c r="AX243" s="13" t="s">
        <v>87</v>
      </c>
      <c r="AY243" s="244" t="s">
        <v>160</v>
      </c>
    </row>
    <row r="244" s="2" customFormat="1" ht="33" customHeight="1">
      <c r="A244" s="38"/>
      <c r="B244" s="39"/>
      <c r="C244" s="219" t="s">
        <v>387</v>
      </c>
      <c r="D244" s="219" t="s">
        <v>162</v>
      </c>
      <c r="E244" s="220" t="s">
        <v>388</v>
      </c>
      <c r="F244" s="221" t="s">
        <v>389</v>
      </c>
      <c r="G244" s="222" t="s">
        <v>364</v>
      </c>
      <c r="H244" s="223">
        <v>20</v>
      </c>
      <c r="I244" s="224"/>
      <c r="J244" s="225">
        <f>ROUND(I244*H244,2)</f>
        <v>0</v>
      </c>
      <c r="K244" s="226"/>
      <c r="L244" s="44"/>
      <c r="M244" s="227" t="s">
        <v>1</v>
      </c>
      <c r="N244" s="228" t="s">
        <v>44</v>
      </c>
      <c r="O244" s="91"/>
      <c r="P244" s="229">
        <f>O244*H244</f>
        <v>0</v>
      </c>
      <c r="Q244" s="229">
        <v>0.31108000000000002</v>
      </c>
      <c r="R244" s="229">
        <f>Q244*H244</f>
        <v>6.2216000000000005</v>
      </c>
      <c r="S244" s="229">
        <v>0</v>
      </c>
      <c r="T244" s="230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1" t="s">
        <v>166</v>
      </c>
      <c r="AT244" s="231" t="s">
        <v>162</v>
      </c>
      <c r="AU244" s="231" t="s">
        <v>90</v>
      </c>
      <c r="AY244" s="17" t="s">
        <v>160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17" t="s">
        <v>87</v>
      </c>
      <c r="BK244" s="232">
        <f>ROUND(I244*H244,2)</f>
        <v>0</v>
      </c>
      <c r="BL244" s="17" t="s">
        <v>166</v>
      </c>
      <c r="BM244" s="231" t="s">
        <v>390</v>
      </c>
    </row>
    <row r="245" s="13" customFormat="1">
      <c r="A245" s="13"/>
      <c r="B245" s="233"/>
      <c r="C245" s="234"/>
      <c r="D245" s="235" t="s">
        <v>168</v>
      </c>
      <c r="E245" s="236" t="s">
        <v>1</v>
      </c>
      <c r="F245" s="237" t="s">
        <v>276</v>
      </c>
      <c r="G245" s="234"/>
      <c r="H245" s="238">
        <v>20</v>
      </c>
      <c r="I245" s="239"/>
      <c r="J245" s="234"/>
      <c r="K245" s="234"/>
      <c r="L245" s="240"/>
      <c r="M245" s="241"/>
      <c r="N245" s="242"/>
      <c r="O245" s="242"/>
      <c r="P245" s="242"/>
      <c r="Q245" s="242"/>
      <c r="R245" s="242"/>
      <c r="S245" s="242"/>
      <c r="T245" s="24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4" t="s">
        <v>168</v>
      </c>
      <c r="AU245" s="244" t="s">
        <v>90</v>
      </c>
      <c r="AV245" s="13" t="s">
        <v>90</v>
      </c>
      <c r="AW245" s="13" t="s">
        <v>34</v>
      </c>
      <c r="AX245" s="13" t="s">
        <v>87</v>
      </c>
      <c r="AY245" s="244" t="s">
        <v>160</v>
      </c>
    </row>
    <row r="246" s="12" customFormat="1" ht="22.8" customHeight="1">
      <c r="A246" s="12"/>
      <c r="B246" s="203"/>
      <c r="C246" s="204"/>
      <c r="D246" s="205" t="s">
        <v>78</v>
      </c>
      <c r="E246" s="217" t="s">
        <v>210</v>
      </c>
      <c r="F246" s="217" t="s">
        <v>391</v>
      </c>
      <c r="G246" s="204"/>
      <c r="H246" s="204"/>
      <c r="I246" s="207"/>
      <c r="J246" s="218">
        <f>BK246</f>
        <v>0</v>
      </c>
      <c r="K246" s="204"/>
      <c r="L246" s="209"/>
      <c r="M246" s="210"/>
      <c r="N246" s="211"/>
      <c r="O246" s="211"/>
      <c r="P246" s="212">
        <f>SUM(P247:P274)</f>
        <v>0</v>
      </c>
      <c r="Q246" s="211"/>
      <c r="R246" s="212">
        <f>SUM(R247:R274)</f>
        <v>214.22019520000001</v>
      </c>
      <c r="S246" s="211"/>
      <c r="T246" s="213">
        <f>SUM(T247:T274)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14" t="s">
        <v>87</v>
      </c>
      <c r="AT246" s="215" t="s">
        <v>78</v>
      </c>
      <c r="AU246" s="215" t="s">
        <v>87</v>
      </c>
      <c r="AY246" s="214" t="s">
        <v>160</v>
      </c>
      <c r="BK246" s="216">
        <f>SUM(BK247:BK274)</f>
        <v>0</v>
      </c>
    </row>
    <row r="247" s="2" customFormat="1" ht="24.15" customHeight="1">
      <c r="A247" s="38"/>
      <c r="B247" s="39"/>
      <c r="C247" s="219" t="s">
        <v>392</v>
      </c>
      <c r="D247" s="219" t="s">
        <v>162</v>
      </c>
      <c r="E247" s="220" t="s">
        <v>393</v>
      </c>
      <c r="F247" s="221" t="s">
        <v>394</v>
      </c>
      <c r="G247" s="222" t="s">
        <v>364</v>
      </c>
      <c r="H247" s="223">
        <v>3</v>
      </c>
      <c r="I247" s="224"/>
      <c r="J247" s="225">
        <f>ROUND(I247*H247,2)</f>
        <v>0</v>
      </c>
      <c r="K247" s="226"/>
      <c r="L247" s="44"/>
      <c r="M247" s="227" t="s">
        <v>1</v>
      </c>
      <c r="N247" s="228" t="s">
        <v>44</v>
      </c>
      <c r="O247" s="91"/>
      <c r="P247" s="229">
        <f>O247*H247</f>
        <v>0</v>
      </c>
      <c r="Q247" s="229">
        <v>0.0010499999999999999</v>
      </c>
      <c r="R247" s="229">
        <f>Q247*H247</f>
        <v>0.00315</v>
      </c>
      <c r="S247" s="229">
        <v>0</v>
      </c>
      <c r="T247" s="230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1" t="s">
        <v>166</v>
      </c>
      <c r="AT247" s="231" t="s">
        <v>162</v>
      </c>
      <c r="AU247" s="231" t="s">
        <v>90</v>
      </c>
      <c r="AY247" s="17" t="s">
        <v>160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17" t="s">
        <v>87</v>
      </c>
      <c r="BK247" s="232">
        <f>ROUND(I247*H247,2)</f>
        <v>0</v>
      </c>
      <c r="BL247" s="17" t="s">
        <v>166</v>
      </c>
      <c r="BM247" s="231" t="s">
        <v>395</v>
      </c>
    </row>
    <row r="248" s="13" customFormat="1">
      <c r="A248" s="13"/>
      <c r="B248" s="233"/>
      <c r="C248" s="234"/>
      <c r="D248" s="235" t="s">
        <v>168</v>
      </c>
      <c r="E248" s="236" t="s">
        <v>1</v>
      </c>
      <c r="F248" s="237" t="s">
        <v>180</v>
      </c>
      <c r="G248" s="234"/>
      <c r="H248" s="238">
        <v>3</v>
      </c>
      <c r="I248" s="239"/>
      <c r="J248" s="234"/>
      <c r="K248" s="234"/>
      <c r="L248" s="240"/>
      <c r="M248" s="241"/>
      <c r="N248" s="242"/>
      <c r="O248" s="242"/>
      <c r="P248" s="242"/>
      <c r="Q248" s="242"/>
      <c r="R248" s="242"/>
      <c r="S248" s="242"/>
      <c r="T248" s="24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4" t="s">
        <v>168</v>
      </c>
      <c r="AU248" s="244" t="s">
        <v>90</v>
      </c>
      <c r="AV248" s="13" t="s">
        <v>90</v>
      </c>
      <c r="AW248" s="13" t="s">
        <v>34</v>
      </c>
      <c r="AX248" s="13" t="s">
        <v>87</v>
      </c>
      <c r="AY248" s="244" t="s">
        <v>160</v>
      </c>
    </row>
    <row r="249" s="2" customFormat="1" ht="24.15" customHeight="1">
      <c r="A249" s="38"/>
      <c r="B249" s="39"/>
      <c r="C249" s="256" t="s">
        <v>396</v>
      </c>
      <c r="D249" s="256" t="s">
        <v>211</v>
      </c>
      <c r="E249" s="257" t="s">
        <v>397</v>
      </c>
      <c r="F249" s="258" t="s">
        <v>398</v>
      </c>
      <c r="G249" s="259" t="s">
        <v>364</v>
      </c>
      <c r="H249" s="260">
        <v>1</v>
      </c>
      <c r="I249" s="261"/>
      <c r="J249" s="262">
        <f>ROUND(I249*H249,2)</f>
        <v>0</v>
      </c>
      <c r="K249" s="263"/>
      <c r="L249" s="264"/>
      <c r="M249" s="265" t="s">
        <v>1</v>
      </c>
      <c r="N249" s="266" t="s">
        <v>44</v>
      </c>
      <c r="O249" s="91"/>
      <c r="P249" s="229">
        <f>O249*H249</f>
        <v>0</v>
      </c>
      <c r="Q249" s="229">
        <v>0.0035000000000000001</v>
      </c>
      <c r="R249" s="229">
        <f>Q249*H249</f>
        <v>0.0035000000000000001</v>
      </c>
      <c r="S249" s="229">
        <v>0</v>
      </c>
      <c r="T249" s="230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1" t="s">
        <v>204</v>
      </c>
      <c r="AT249" s="231" t="s">
        <v>211</v>
      </c>
      <c r="AU249" s="231" t="s">
        <v>90</v>
      </c>
      <c r="AY249" s="17" t="s">
        <v>160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17" t="s">
        <v>87</v>
      </c>
      <c r="BK249" s="232">
        <f>ROUND(I249*H249,2)</f>
        <v>0</v>
      </c>
      <c r="BL249" s="17" t="s">
        <v>166</v>
      </c>
      <c r="BM249" s="231" t="s">
        <v>399</v>
      </c>
    </row>
    <row r="250" s="13" customFormat="1">
      <c r="A250" s="13"/>
      <c r="B250" s="233"/>
      <c r="C250" s="234"/>
      <c r="D250" s="235" t="s">
        <v>168</v>
      </c>
      <c r="E250" s="236" t="s">
        <v>1</v>
      </c>
      <c r="F250" s="237" t="s">
        <v>87</v>
      </c>
      <c r="G250" s="234"/>
      <c r="H250" s="238">
        <v>1</v>
      </c>
      <c r="I250" s="239"/>
      <c r="J250" s="234"/>
      <c r="K250" s="234"/>
      <c r="L250" s="240"/>
      <c r="M250" s="241"/>
      <c r="N250" s="242"/>
      <c r="O250" s="242"/>
      <c r="P250" s="242"/>
      <c r="Q250" s="242"/>
      <c r="R250" s="242"/>
      <c r="S250" s="242"/>
      <c r="T250" s="24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4" t="s">
        <v>168</v>
      </c>
      <c r="AU250" s="244" t="s">
        <v>90</v>
      </c>
      <c r="AV250" s="13" t="s">
        <v>90</v>
      </c>
      <c r="AW250" s="13" t="s">
        <v>34</v>
      </c>
      <c r="AX250" s="13" t="s">
        <v>87</v>
      </c>
      <c r="AY250" s="244" t="s">
        <v>160</v>
      </c>
    </row>
    <row r="251" s="2" customFormat="1" ht="24.15" customHeight="1">
      <c r="A251" s="38"/>
      <c r="B251" s="39"/>
      <c r="C251" s="256" t="s">
        <v>400</v>
      </c>
      <c r="D251" s="256" t="s">
        <v>211</v>
      </c>
      <c r="E251" s="257" t="s">
        <v>401</v>
      </c>
      <c r="F251" s="258" t="s">
        <v>402</v>
      </c>
      <c r="G251" s="259" t="s">
        <v>364</v>
      </c>
      <c r="H251" s="260">
        <v>1</v>
      </c>
      <c r="I251" s="261"/>
      <c r="J251" s="262">
        <f>ROUND(I251*H251,2)</f>
        <v>0</v>
      </c>
      <c r="K251" s="263"/>
      <c r="L251" s="264"/>
      <c r="M251" s="265" t="s">
        <v>1</v>
      </c>
      <c r="N251" s="266" t="s">
        <v>44</v>
      </c>
      <c r="O251" s="91"/>
      <c r="P251" s="229">
        <f>O251*H251</f>
        <v>0</v>
      </c>
      <c r="Q251" s="229">
        <v>0.0025000000000000001</v>
      </c>
      <c r="R251" s="229">
        <f>Q251*H251</f>
        <v>0.0025000000000000001</v>
      </c>
      <c r="S251" s="229">
        <v>0</v>
      </c>
      <c r="T251" s="230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1" t="s">
        <v>204</v>
      </c>
      <c r="AT251" s="231" t="s">
        <v>211</v>
      </c>
      <c r="AU251" s="231" t="s">
        <v>90</v>
      </c>
      <c r="AY251" s="17" t="s">
        <v>160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7" t="s">
        <v>87</v>
      </c>
      <c r="BK251" s="232">
        <f>ROUND(I251*H251,2)</f>
        <v>0</v>
      </c>
      <c r="BL251" s="17" t="s">
        <v>166</v>
      </c>
      <c r="BM251" s="231" t="s">
        <v>403</v>
      </c>
    </row>
    <row r="252" s="2" customFormat="1" ht="24.15" customHeight="1">
      <c r="A252" s="38"/>
      <c r="B252" s="39"/>
      <c r="C252" s="219" t="s">
        <v>404</v>
      </c>
      <c r="D252" s="219" t="s">
        <v>162</v>
      </c>
      <c r="E252" s="220" t="s">
        <v>405</v>
      </c>
      <c r="F252" s="221" t="s">
        <v>406</v>
      </c>
      <c r="G252" s="222" t="s">
        <v>364</v>
      </c>
      <c r="H252" s="223">
        <v>2</v>
      </c>
      <c r="I252" s="224"/>
      <c r="J252" s="225">
        <f>ROUND(I252*H252,2)</f>
        <v>0</v>
      </c>
      <c r="K252" s="226"/>
      <c r="L252" s="44"/>
      <c r="M252" s="227" t="s">
        <v>1</v>
      </c>
      <c r="N252" s="228" t="s">
        <v>44</v>
      </c>
      <c r="O252" s="91"/>
      <c r="P252" s="229">
        <f>O252*H252</f>
        <v>0</v>
      </c>
      <c r="Q252" s="229">
        <v>0.109405</v>
      </c>
      <c r="R252" s="229">
        <f>Q252*H252</f>
        <v>0.21881</v>
      </c>
      <c r="S252" s="229">
        <v>0</v>
      </c>
      <c r="T252" s="230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1" t="s">
        <v>166</v>
      </c>
      <c r="AT252" s="231" t="s">
        <v>162</v>
      </c>
      <c r="AU252" s="231" t="s">
        <v>90</v>
      </c>
      <c r="AY252" s="17" t="s">
        <v>160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17" t="s">
        <v>87</v>
      </c>
      <c r="BK252" s="232">
        <f>ROUND(I252*H252,2)</f>
        <v>0</v>
      </c>
      <c r="BL252" s="17" t="s">
        <v>166</v>
      </c>
      <c r="BM252" s="231" t="s">
        <v>407</v>
      </c>
    </row>
    <row r="253" s="2" customFormat="1" ht="21.75" customHeight="1">
      <c r="A253" s="38"/>
      <c r="B253" s="39"/>
      <c r="C253" s="256" t="s">
        <v>408</v>
      </c>
      <c r="D253" s="256" t="s">
        <v>211</v>
      </c>
      <c r="E253" s="257" t="s">
        <v>409</v>
      </c>
      <c r="F253" s="258" t="s">
        <v>410</v>
      </c>
      <c r="G253" s="259" t="s">
        <v>364</v>
      </c>
      <c r="H253" s="260">
        <v>2</v>
      </c>
      <c r="I253" s="261"/>
      <c r="J253" s="262">
        <f>ROUND(I253*H253,2)</f>
        <v>0</v>
      </c>
      <c r="K253" s="263"/>
      <c r="L253" s="264"/>
      <c r="M253" s="265" t="s">
        <v>1</v>
      </c>
      <c r="N253" s="266" t="s">
        <v>44</v>
      </c>
      <c r="O253" s="91"/>
      <c r="P253" s="229">
        <f>O253*H253</f>
        <v>0</v>
      </c>
      <c r="Q253" s="229">
        <v>0.0061000000000000004</v>
      </c>
      <c r="R253" s="229">
        <f>Q253*H253</f>
        <v>0.012200000000000001</v>
      </c>
      <c r="S253" s="229">
        <v>0</v>
      </c>
      <c r="T253" s="230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1" t="s">
        <v>204</v>
      </c>
      <c r="AT253" s="231" t="s">
        <v>211</v>
      </c>
      <c r="AU253" s="231" t="s">
        <v>90</v>
      </c>
      <c r="AY253" s="17" t="s">
        <v>160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17" t="s">
        <v>87</v>
      </c>
      <c r="BK253" s="232">
        <f>ROUND(I253*H253,2)</f>
        <v>0</v>
      </c>
      <c r="BL253" s="17" t="s">
        <v>166</v>
      </c>
      <c r="BM253" s="231" t="s">
        <v>411</v>
      </c>
    </row>
    <row r="254" s="13" customFormat="1">
      <c r="A254" s="13"/>
      <c r="B254" s="233"/>
      <c r="C254" s="234"/>
      <c r="D254" s="235" t="s">
        <v>168</v>
      </c>
      <c r="E254" s="236" t="s">
        <v>1</v>
      </c>
      <c r="F254" s="237" t="s">
        <v>90</v>
      </c>
      <c r="G254" s="234"/>
      <c r="H254" s="238">
        <v>2</v>
      </c>
      <c r="I254" s="239"/>
      <c r="J254" s="234"/>
      <c r="K254" s="234"/>
      <c r="L254" s="240"/>
      <c r="M254" s="241"/>
      <c r="N254" s="242"/>
      <c r="O254" s="242"/>
      <c r="P254" s="242"/>
      <c r="Q254" s="242"/>
      <c r="R254" s="242"/>
      <c r="S254" s="242"/>
      <c r="T254" s="24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4" t="s">
        <v>168</v>
      </c>
      <c r="AU254" s="244" t="s">
        <v>90</v>
      </c>
      <c r="AV254" s="13" t="s">
        <v>90</v>
      </c>
      <c r="AW254" s="13" t="s">
        <v>34</v>
      </c>
      <c r="AX254" s="13" t="s">
        <v>87</v>
      </c>
      <c r="AY254" s="244" t="s">
        <v>160</v>
      </c>
    </row>
    <row r="255" s="2" customFormat="1" ht="24.15" customHeight="1">
      <c r="A255" s="38"/>
      <c r="B255" s="39"/>
      <c r="C255" s="219" t="s">
        <v>412</v>
      </c>
      <c r="D255" s="219" t="s">
        <v>162</v>
      </c>
      <c r="E255" s="220" t="s">
        <v>413</v>
      </c>
      <c r="F255" s="221" t="s">
        <v>414</v>
      </c>
      <c r="G255" s="222" t="s">
        <v>364</v>
      </c>
      <c r="H255" s="223">
        <v>2</v>
      </c>
      <c r="I255" s="224"/>
      <c r="J255" s="225">
        <f>ROUND(I255*H255,2)</f>
        <v>0</v>
      </c>
      <c r="K255" s="226"/>
      <c r="L255" s="44"/>
      <c r="M255" s="227" t="s">
        <v>1</v>
      </c>
      <c r="N255" s="228" t="s">
        <v>44</v>
      </c>
      <c r="O255" s="91"/>
      <c r="P255" s="229">
        <f>O255*H255</f>
        <v>0</v>
      </c>
      <c r="Q255" s="229">
        <v>0.0021875000000000002</v>
      </c>
      <c r="R255" s="229">
        <f>Q255*H255</f>
        <v>0.0043750000000000004</v>
      </c>
      <c r="S255" s="229">
        <v>0</v>
      </c>
      <c r="T255" s="230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1" t="s">
        <v>166</v>
      </c>
      <c r="AT255" s="231" t="s">
        <v>162</v>
      </c>
      <c r="AU255" s="231" t="s">
        <v>90</v>
      </c>
      <c r="AY255" s="17" t="s">
        <v>160</v>
      </c>
      <c r="BE255" s="232">
        <f>IF(N255="základní",J255,0)</f>
        <v>0</v>
      </c>
      <c r="BF255" s="232">
        <f>IF(N255="snížená",J255,0)</f>
        <v>0</v>
      </c>
      <c r="BG255" s="232">
        <f>IF(N255="zákl. přenesená",J255,0)</f>
        <v>0</v>
      </c>
      <c r="BH255" s="232">
        <f>IF(N255="sníž. přenesená",J255,0)</f>
        <v>0</v>
      </c>
      <c r="BI255" s="232">
        <f>IF(N255="nulová",J255,0)</f>
        <v>0</v>
      </c>
      <c r="BJ255" s="17" t="s">
        <v>87</v>
      </c>
      <c r="BK255" s="232">
        <f>ROUND(I255*H255,2)</f>
        <v>0</v>
      </c>
      <c r="BL255" s="17" t="s">
        <v>166</v>
      </c>
      <c r="BM255" s="231" t="s">
        <v>415</v>
      </c>
    </row>
    <row r="256" s="2" customFormat="1" ht="24.15" customHeight="1">
      <c r="A256" s="38"/>
      <c r="B256" s="39"/>
      <c r="C256" s="219" t="s">
        <v>416</v>
      </c>
      <c r="D256" s="219" t="s">
        <v>162</v>
      </c>
      <c r="E256" s="220" t="s">
        <v>417</v>
      </c>
      <c r="F256" s="221" t="s">
        <v>418</v>
      </c>
      <c r="G256" s="222" t="s">
        <v>250</v>
      </c>
      <c r="H256" s="223">
        <v>297</v>
      </c>
      <c r="I256" s="224"/>
      <c r="J256" s="225">
        <f>ROUND(I256*H256,2)</f>
        <v>0</v>
      </c>
      <c r="K256" s="226"/>
      <c r="L256" s="44"/>
      <c r="M256" s="227" t="s">
        <v>1</v>
      </c>
      <c r="N256" s="228" t="s">
        <v>44</v>
      </c>
      <c r="O256" s="91"/>
      <c r="P256" s="229">
        <f>O256*H256</f>
        <v>0</v>
      </c>
      <c r="Q256" s="229">
        <v>0.089775999999999995</v>
      </c>
      <c r="R256" s="229">
        <f>Q256*H256</f>
        <v>26.663471999999999</v>
      </c>
      <c r="S256" s="229">
        <v>0</v>
      </c>
      <c r="T256" s="230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1" t="s">
        <v>166</v>
      </c>
      <c r="AT256" s="231" t="s">
        <v>162</v>
      </c>
      <c r="AU256" s="231" t="s">
        <v>90</v>
      </c>
      <c r="AY256" s="17" t="s">
        <v>160</v>
      </c>
      <c r="BE256" s="232">
        <f>IF(N256="základní",J256,0)</f>
        <v>0</v>
      </c>
      <c r="BF256" s="232">
        <f>IF(N256="snížená",J256,0)</f>
        <v>0</v>
      </c>
      <c r="BG256" s="232">
        <f>IF(N256="zákl. přenesená",J256,0)</f>
        <v>0</v>
      </c>
      <c r="BH256" s="232">
        <f>IF(N256="sníž. přenesená",J256,0)</f>
        <v>0</v>
      </c>
      <c r="BI256" s="232">
        <f>IF(N256="nulová",J256,0)</f>
        <v>0</v>
      </c>
      <c r="BJ256" s="17" t="s">
        <v>87</v>
      </c>
      <c r="BK256" s="232">
        <f>ROUND(I256*H256,2)</f>
        <v>0</v>
      </c>
      <c r="BL256" s="17" t="s">
        <v>166</v>
      </c>
      <c r="BM256" s="231" t="s">
        <v>419</v>
      </c>
    </row>
    <row r="257" s="2" customFormat="1" ht="24.15" customHeight="1">
      <c r="A257" s="38"/>
      <c r="B257" s="39"/>
      <c r="C257" s="219" t="s">
        <v>420</v>
      </c>
      <c r="D257" s="219" t="s">
        <v>162</v>
      </c>
      <c r="E257" s="220" t="s">
        <v>421</v>
      </c>
      <c r="F257" s="221" t="s">
        <v>422</v>
      </c>
      <c r="G257" s="222" t="s">
        <v>250</v>
      </c>
      <c r="H257" s="223">
        <v>831</v>
      </c>
      <c r="I257" s="224"/>
      <c r="J257" s="225">
        <f>ROUND(I257*H257,2)</f>
        <v>0</v>
      </c>
      <c r="K257" s="226"/>
      <c r="L257" s="44"/>
      <c r="M257" s="227" t="s">
        <v>1</v>
      </c>
      <c r="N257" s="228" t="s">
        <v>44</v>
      </c>
      <c r="O257" s="91"/>
      <c r="P257" s="229">
        <f>O257*H257</f>
        <v>0</v>
      </c>
      <c r="Q257" s="229">
        <v>0.14066960000000001</v>
      </c>
      <c r="R257" s="229">
        <f>Q257*H257</f>
        <v>116.8964376</v>
      </c>
      <c r="S257" s="229">
        <v>0</v>
      </c>
      <c r="T257" s="230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1" t="s">
        <v>166</v>
      </c>
      <c r="AT257" s="231" t="s">
        <v>162</v>
      </c>
      <c r="AU257" s="231" t="s">
        <v>90</v>
      </c>
      <c r="AY257" s="17" t="s">
        <v>160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17" t="s">
        <v>87</v>
      </c>
      <c r="BK257" s="232">
        <f>ROUND(I257*H257,2)</f>
        <v>0</v>
      </c>
      <c r="BL257" s="17" t="s">
        <v>166</v>
      </c>
      <c r="BM257" s="231" t="s">
        <v>423</v>
      </c>
    </row>
    <row r="258" s="13" customFormat="1">
      <c r="A258" s="13"/>
      <c r="B258" s="233"/>
      <c r="C258" s="234"/>
      <c r="D258" s="235" t="s">
        <v>168</v>
      </c>
      <c r="E258" s="236" t="s">
        <v>1</v>
      </c>
      <c r="F258" s="237" t="s">
        <v>424</v>
      </c>
      <c r="G258" s="234"/>
      <c r="H258" s="238">
        <v>831</v>
      </c>
      <c r="I258" s="239"/>
      <c r="J258" s="234"/>
      <c r="K258" s="234"/>
      <c r="L258" s="240"/>
      <c r="M258" s="241"/>
      <c r="N258" s="242"/>
      <c r="O258" s="242"/>
      <c r="P258" s="242"/>
      <c r="Q258" s="242"/>
      <c r="R258" s="242"/>
      <c r="S258" s="242"/>
      <c r="T258" s="24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4" t="s">
        <v>168</v>
      </c>
      <c r="AU258" s="244" t="s">
        <v>90</v>
      </c>
      <c r="AV258" s="13" t="s">
        <v>90</v>
      </c>
      <c r="AW258" s="13" t="s">
        <v>34</v>
      </c>
      <c r="AX258" s="13" t="s">
        <v>87</v>
      </c>
      <c r="AY258" s="244" t="s">
        <v>160</v>
      </c>
    </row>
    <row r="259" s="2" customFormat="1" ht="16.5" customHeight="1">
      <c r="A259" s="38"/>
      <c r="B259" s="39"/>
      <c r="C259" s="256" t="s">
        <v>425</v>
      </c>
      <c r="D259" s="256" t="s">
        <v>211</v>
      </c>
      <c r="E259" s="257" t="s">
        <v>426</v>
      </c>
      <c r="F259" s="258" t="s">
        <v>427</v>
      </c>
      <c r="G259" s="259" t="s">
        <v>250</v>
      </c>
      <c r="H259" s="260">
        <v>805</v>
      </c>
      <c r="I259" s="261"/>
      <c r="J259" s="262">
        <f>ROUND(I259*H259,2)</f>
        <v>0</v>
      </c>
      <c r="K259" s="263"/>
      <c r="L259" s="264"/>
      <c r="M259" s="265" t="s">
        <v>1</v>
      </c>
      <c r="N259" s="266" t="s">
        <v>44</v>
      </c>
      <c r="O259" s="91"/>
      <c r="P259" s="229">
        <f>O259*H259</f>
        <v>0</v>
      </c>
      <c r="Q259" s="229">
        <v>0.082000000000000003</v>
      </c>
      <c r="R259" s="229">
        <f>Q259*H259</f>
        <v>66.010000000000005</v>
      </c>
      <c r="S259" s="229">
        <v>0</v>
      </c>
      <c r="T259" s="230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1" t="s">
        <v>204</v>
      </c>
      <c r="AT259" s="231" t="s">
        <v>211</v>
      </c>
      <c r="AU259" s="231" t="s">
        <v>90</v>
      </c>
      <c r="AY259" s="17" t="s">
        <v>160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17" t="s">
        <v>87</v>
      </c>
      <c r="BK259" s="232">
        <f>ROUND(I259*H259,2)</f>
        <v>0</v>
      </c>
      <c r="BL259" s="17" t="s">
        <v>166</v>
      </c>
      <c r="BM259" s="231" t="s">
        <v>428</v>
      </c>
    </row>
    <row r="260" s="13" customFormat="1">
      <c r="A260" s="13"/>
      <c r="B260" s="233"/>
      <c r="C260" s="234"/>
      <c r="D260" s="235" t="s">
        <v>168</v>
      </c>
      <c r="E260" s="236" t="s">
        <v>1</v>
      </c>
      <c r="F260" s="237" t="s">
        <v>429</v>
      </c>
      <c r="G260" s="234"/>
      <c r="H260" s="238">
        <v>805</v>
      </c>
      <c r="I260" s="239"/>
      <c r="J260" s="234"/>
      <c r="K260" s="234"/>
      <c r="L260" s="240"/>
      <c r="M260" s="241"/>
      <c r="N260" s="242"/>
      <c r="O260" s="242"/>
      <c r="P260" s="242"/>
      <c r="Q260" s="242"/>
      <c r="R260" s="242"/>
      <c r="S260" s="242"/>
      <c r="T260" s="24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4" t="s">
        <v>168</v>
      </c>
      <c r="AU260" s="244" t="s">
        <v>90</v>
      </c>
      <c r="AV260" s="13" t="s">
        <v>90</v>
      </c>
      <c r="AW260" s="13" t="s">
        <v>34</v>
      </c>
      <c r="AX260" s="13" t="s">
        <v>87</v>
      </c>
      <c r="AY260" s="244" t="s">
        <v>160</v>
      </c>
    </row>
    <row r="261" s="2" customFormat="1" ht="24.15" customHeight="1">
      <c r="A261" s="38"/>
      <c r="B261" s="39"/>
      <c r="C261" s="256" t="s">
        <v>430</v>
      </c>
      <c r="D261" s="256" t="s">
        <v>211</v>
      </c>
      <c r="E261" s="257" t="s">
        <v>431</v>
      </c>
      <c r="F261" s="258" t="s">
        <v>432</v>
      </c>
      <c r="G261" s="259" t="s">
        <v>250</v>
      </c>
      <c r="H261" s="260">
        <v>2</v>
      </c>
      <c r="I261" s="261"/>
      <c r="J261" s="262">
        <f>ROUND(I261*H261,2)</f>
        <v>0</v>
      </c>
      <c r="K261" s="263"/>
      <c r="L261" s="264"/>
      <c r="M261" s="265" t="s">
        <v>1</v>
      </c>
      <c r="N261" s="266" t="s">
        <v>44</v>
      </c>
      <c r="O261" s="91"/>
      <c r="P261" s="229">
        <f>O261*H261</f>
        <v>0</v>
      </c>
      <c r="Q261" s="229">
        <v>0.125</v>
      </c>
      <c r="R261" s="229">
        <f>Q261*H261</f>
        <v>0.25</v>
      </c>
      <c r="S261" s="229">
        <v>0</v>
      </c>
      <c r="T261" s="230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1" t="s">
        <v>204</v>
      </c>
      <c r="AT261" s="231" t="s">
        <v>211</v>
      </c>
      <c r="AU261" s="231" t="s">
        <v>90</v>
      </c>
      <c r="AY261" s="17" t="s">
        <v>160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17" t="s">
        <v>87</v>
      </c>
      <c r="BK261" s="232">
        <f>ROUND(I261*H261,2)</f>
        <v>0</v>
      </c>
      <c r="BL261" s="17" t="s">
        <v>166</v>
      </c>
      <c r="BM261" s="231" t="s">
        <v>433</v>
      </c>
    </row>
    <row r="262" s="13" customFormat="1">
      <c r="A262" s="13"/>
      <c r="B262" s="233"/>
      <c r="C262" s="234"/>
      <c r="D262" s="235" t="s">
        <v>168</v>
      </c>
      <c r="E262" s="236" t="s">
        <v>1</v>
      </c>
      <c r="F262" s="237" t="s">
        <v>90</v>
      </c>
      <c r="G262" s="234"/>
      <c r="H262" s="238">
        <v>2</v>
      </c>
      <c r="I262" s="239"/>
      <c r="J262" s="234"/>
      <c r="K262" s="234"/>
      <c r="L262" s="240"/>
      <c r="M262" s="241"/>
      <c r="N262" s="242"/>
      <c r="O262" s="242"/>
      <c r="P262" s="242"/>
      <c r="Q262" s="242"/>
      <c r="R262" s="242"/>
      <c r="S262" s="242"/>
      <c r="T262" s="24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4" t="s">
        <v>168</v>
      </c>
      <c r="AU262" s="244" t="s">
        <v>90</v>
      </c>
      <c r="AV262" s="13" t="s">
        <v>90</v>
      </c>
      <c r="AW262" s="13" t="s">
        <v>34</v>
      </c>
      <c r="AX262" s="13" t="s">
        <v>87</v>
      </c>
      <c r="AY262" s="244" t="s">
        <v>160</v>
      </c>
    </row>
    <row r="263" s="2" customFormat="1" ht="24.15" customHeight="1">
      <c r="A263" s="38"/>
      <c r="B263" s="39"/>
      <c r="C263" s="256" t="s">
        <v>434</v>
      </c>
      <c r="D263" s="256" t="s">
        <v>211</v>
      </c>
      <c r="E263" s="257" t="s">
        <v>435</v>
      </c>
      <c r="F263" s="258" t="s">
        <v>436</v>
      </c>
      <c r="G263" s="259" t="s">
        <v>250</v>
      </c>
      <c r="H263" s="260">
        <v>24</v>
      </c>
      <c r="I263" s="261"/>
      <c r="J263" s="262">
        <f>ROUND(I263*H263,2)</f>
        <v>0</v>
      </c>
      <c r="K263" s="263"/>
      <c r="L263" s="264"/>
      <c r="M263" s="265" t="s">
        <v>1</v>
      </c>
      <c r="N263" s="266" t="s">
        <v>44</v>
      </c>
      <c r="O263" s="91"/>
      <c r="P263" s="229">
        <f>O263*H263</f>
        <v>0</v>
      </c>
      <c r="Q263" s="229">
        <v>0.105</v>
      </c>
      <c r="R263" s="229">
        <f>Q263*H263</f>
        <v>2.52</v>
      </c>
      <c r="S263" s="229">
        <v>0</v>
      </c>
      <c r="T263" s="230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1" t="s">
        <v>204</v>
      </c>
      <c r="AT263" s="231" t="s">
        <v>211</v>
      </c>
      <c r="AU263" s="231" t="s">
        <v>90</v>
      </c>
      <c r="AY263" s="17" t="s">
        <v>160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17" t="s">
        <v>87</v>
      </c>
      <c r="BK263" s="232">
        <f>ROUND(I263*H263,2)</f>
        <v>0</v>
      </c>
      <c r="BL263" s="17" t="s">
        <v>166</v>
      </c>
      <c r="BM263" s="231" t="s">
        <v>437</v>
      </c>
    </row>
    <row r="264" s="13" customFormat="1">
      <c r="A264" s="13"/>
      <c r="B264" s="233"/>
      <c r="C264" s="234"/>
      <c r="D264" s="235" t="s">
        <v>168</v>
      </c>
      <c r="E264" s="236" t="s">
        <v>1</v>
      </c>
      <c r="F264" s="237" t="s">
        <v>302</v>
      </c>
      <c r="G264" s="234"/>
      <c r="H264" s="238">
        <v>24</v>
      </c>
      <c r="I264" s="239"/>
      <c r="J264" s="234"/>
      <c r="K264" s="234"/>
      <c r="L264" s="240"/>
      <c r="M264" s="241"/>
      <c r="N264" s="242"/>
      <c r="O264" s="242"/>
      <c r="P264" s="242"/>
      <c r="Q264" s="242"/>
      <c r="R264" s="242"/>
      <c r="S264" s="242"/>
      <c r="T264" s="24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4" t="s">
        <v>168</v>
      </c>
      <c r="AU264" s="244" t="s">
        <v>90</v>
      </c>
      <c r="AV264" s="13" t="s">
        <v>90</v>
      </c>
      <c r="AW264" s="13" t="s">
        <v>34</v>
      </c>
      <c r="AX264" s="13" t="s">
        <v>87</v>
      </c>
      <c r="AY264" s="244" t="s">
        <v>160</v>
      </c>
    </row>
    <row r="265" s="2" customFormat="1" ht="24.15" customHeight="1">
      <c r="A265" s="38"/>
      <c r="B265" s="39"/>
      <c r="C265" s="219" t="s">
        <v>438</v>
      </c>
      <c r="D265" s="219" t="s">
        <v>162</v>
      </c>
      <c r="E265" s="220" t="s">
        <v>439</v>
      </c>
      <c r="F265" s="221" t="s">
        <v>440</v>
      </c>
      <c r="G265" s="222" t="s">
        <v>220</v>
      </c>
      <c r="H265" s="223">
        <v>2732.0999999999999</v>
      </c>
      <c r="I265" s="224"/>
      <c r="J265" s="225">
        <f>ROUND(I265*H265,2)</f>
        <v>0</v>
      </c>
      <c r="K265" s="226"/>
      <c r="L265" s="44"/>
      <c r="M265" s="227" t="s">
        <v>1</v>
      </c>
      <c r="N265" s="228" t="s">
        <v>44</v>
      </c>
      <c r="O265" s="91"/>
      <c r="P265" s="229">
        <f>O265*H265</f>
        <v>0</v>
      </c>
      <c r="Q265" s="229">
        <v>0.00046749999999999998</v>
      </c>
      <c r="R265" s="229">
        <f>Q265*H265</f>
        <v>1.2772567499999998</v>
      </c>
      <c r="S265" s="229">
        <v>0</v>
      </c>
      <c r="T265" s="230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31" t="s">
        <v>166</v>
      </c>
      <c r="AT265" s="231" t="s">
        <v>162</v>
      </c>
      <c r="AU265" s="231" t="s">
        <v>90</v>
      </c>
      <c r="AY265" s="17" t="s">
        <v>160</v>
      </c>
      <c r="BE265" s="232">
        <f>IF(N265="základní",J265,0)</f>
        <v>0</v>
      </c>
      <c r="BF265" s="232">
        <f>IF(N265="snížená",J265,0)</f>
        <v>0</v>
      </c>
      <c r="BG265" s="232">
        <f>IF(N265="zákl. přenesená",J265,0)</f>
        <v>0</v>
      </c>
      <c r="BH265" s="232">
        <f>IF(N265="sníž. přenesená",J265,0)</f>
        <v>0</v>
      </c>
      <c r="BI265" s="232">
        <f>IF(N265="nulová",J265,0)</f>
        <v>0</v>
      </c>
      <c r="BJ265" s="17" t="s">
        <v>87</v>
      </c>
      <c r="BK265" s="232">
        <f>ROUND(I265*H265,2)</f>
        <v>0</v>
      </c>
      <c r="BL265" s="17" t="s">
        <v>166</v>
      </c>
      <c r="BM265" s="231" t="s">
        <v>441</v>
      </c>
    </row>
    <row r="266" s="13" customFormat="1">
      <c r="A266" s="13"/>
      <c r="B266" s="233"/>
      <c r="C266" s="234"/>
      <c r="D266" s="235" t="s">
        <v>168</v>
      </c>
      <c r="E266" s="236" t="s">
        <v>1</v>
      </c>
      <c r="F266" s="237" t="s">
        <v>442</v>
      </c>
      <c r="G266" s="234"/>
      <c r="H266" s="238">
        <v>693</v>
      </c>
      <c r="I266" s="239"/>
      <c r="J266" s="234"/>
      <c r="K266" s="234"/>
      <c r="L266" s="240"/>
      <c r="M266" s="241"/>
      <c r="N266" s="242"/>
      <c r="O266" s="242"/>
      <c r="P266" s="242"/>
      <c r="Q266" s="242"/>
      <c r="R266" s="242"/>
      <c r="S266" s="242"/>
      <c r="T266" s="24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4" t="s">
        <v>168</v>
      </c>
      <c r="AU266" s="244" t="s">
        <v>90</v>
      </c>
      <c r="AV266" s="13" t="s">
        <v>90</v>
      </c>
      <c r="AW266" s="13" t="s">
        <v>34</v>
      </c>
      <c r="AX266" s="13" t="s">
        <v>79</v>
      </c>
      <c r="AY266" s="244" t="s">
        <v>160</v>
      </c>
    </row>
    <row r="267" s="13" customFormat="1">
      <c r="A267" s="13"/>
      <c r="B267" s="233"/>
      <c r="C267" s="234"/>
      <c r="D267" s="235" t="s">
        <v>168</v>
      </c>
      <c r="E267" s="236" t="s">
        <v>1</v>
      </c>
      <c r="F267" s="237" t="s">
        <v>443</v>
      </c>
      <c r="G267" s="234"/>
      <c r="H267" s="238">
        <v>1366.4000000000001</v>
      </c>
      <c r="I267" s="239"/>
      <c r="J267" s="234"/>
      <c r="K267" s="234"/>
      <c r="L267" s="240"/>
      <c r="M267" s="241"/>
      <c r="N267" s="242"/>
      <c r="O267" s="242"/>
      <c r="P267" s="242"/>
      <c r="Q267" s="242"/>
      <c r="R267" s="242"/>
      <c r="S267" s="242"/>
      <c r="T267" s="24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4" t="s">
        <v>168</v>
      </c>
      <c r="AU267" s="244" t="s">
        <v>90</v>
      </c>
      <c r="AV267" s="13" t="s">
        <v>90</v>
      </c>
      <c r="AW267" s="13" t="s">
        <v>34</v>
      </c>
      <c r="AX267" s="13" t="s">
        <v>79</v>
      </c>
      <c r="AY267" s="244" t="s">
        <v>160</v>
      </c>
    </row>
    <row r="268" s="13" customFormat="1">
      <c r="A268" s="13"/>
      <c r="B268" s="233"/>
      <c r="C268" s="234"/>
      <c r="D268" s="235" t="s">
        <v>168</v>
      </c>
      <c r="E268" s="236" t="s">
        <v>1</v>
      </c>
      <c r="F268" s="237" t="s">
        <v>444</v>
      </c>
      <c r="G268" s="234"/>
      <c r="H268" s="238">
        <v>665</v>
      </c>
      <c r="I268" s="239"/>
      <c r="J268" s="234"/>
      <c r="K268" s="234"/>
      <c r="L268" s="240"/>
      <c r="M268" s="241"/>
      <c r="N268" s="242"/>
      <c r="O268" s="242"/>
      <c r="P268" s="242"/>
      <c r="Q268" s="242"/>
      <c r="R268" s="242"/>
      <c r="S268" s="242"/>
      <c r="T268" s="24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4" t="s">
        <v>168</v>
      </c>
      <c r="AU268" s="244" t="s">
        <v>90</v>
      </c>
      <c r="AV268" s="13" t="s">
        <v>90</v>
      </c>
      <c r="AW268" s="13" t="s">
        <v>34</v>
      </c>
      <c r="AX268" s="13" t="s">
        <v>79</v>
      </c>
      <c r="AY268" s="244" t="s">
        <v>160</v>
      </c>
    </row>
    <row r="269" s="13" customFormat="1">
      <c r="A269" s="13"/>
      <c r="B269" s="233"/>
      <c r="C269" s="234"/>
      <c r="D269" s="235" t="s">
        <v>168</v>
      </c>
      <c r="E269" s="236" t="s">
        <v>1</v>
      </c>
      <c r="F269" s="237" t="s">
        <v>445</v>
      </c>
      <c r="G269" s="234"/>
      <c r="H269" s="238">
        <v>7.7000000000000002</v>
      </c>
      <c r="I269" s="239"/>
      <c r="J269" s="234"/>
      <c r="K269" s="234"/>
      <c r="L269" s="240"/>
      <c r="M269" s="241"/>
      <c r="N269" s="242"/>
      <c r="O269" s="242"/>
      <c r="P269" s="242"/>
      <c r="Q269" s="242"/>
      <c r="R269" s="242"/>
      <c r="S269" s="242"/>
      <c r="T269" s="24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4" t="s">
        <v>168</v>
      </c>
      <c r="AU269" s="244" t="s">
        <v>90</v>
      </c>
      <c r="AV269" s="13" t="s">
        <v>90</v>
      </c>
      <c r="AW269" s="13" t="s">
        <v>34</v>
      </c>
      <c r="AX269" s="13" t="s">
        <v>79</v>
      </c>
      <c r="AY269" s="244" t="s">
        <v>160</v>
      </c>
    </row>
    <row r="270" s="14" customFormat="1">
      <c r="A270" s="14"/>
      <c r="B270" s="245"/>
      <c r="C270" s="246"/>
      <c r="D270" s="235" t="s">
        <v>168</v>
      </c>
      <c r="E270" s="247" t="s">
        <v>1</v>
      </c>
      <c r="F270" s="248" t="s">
        <v>175</v>
      </c>
      <c r="G270" s="246"/>
      <c r="H270" s="249">
        <v>2732.0999999999999</v>
      </c>
      <c r="I270" s="250"/>
      <c r="J270" s="246"/>
      <c r="K270" s="246"/>
      <c r="L270" s="251"/>
      <c r="M270" s="252"/>
      <c r="N270" s="253"/>
      <c r="O270" s="253"/>
      <c r="P270" s="253"/>
      <c r="Q270" s="253"/>
      <c r="R270" s="253"/>
      <c r="S270" s="253"/>
      <c r="T270" s="25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5" t="s">
        <v>168</v>
      </c>
      <c r="AU270" s="255" t="s">
        <v>90</v>
      </c>
      <c r="AV270" s="14" t="s">
        <v>166</v>
      </c>
      <c r="AW270" s="14" t="s">
        <v>34</v>
      </c>
      <c r="AX270" s="14" t="s">
        <v>87</v>
      </c>
      <c r="AY270" s="255" t="s">
        <v>160</v>
      </c>
    </row>
    <row r="271" s="2" customFormat="1" ht="16.5" customHeight="1">
      <c r="A271" s="38"/>
      <c r="B271" s="39"/>
      <c r="C271" s="219" t="s">
        <v>446</v>
      </c>
      <c r="D271" s="219" t="s">
        <v>162</v>
      </c>
      <c r="E271" s="220" t="s">
        <v>447</v>
      </c>
      <c r="F271" s="221" t="s">
        <v>448</v>
      </c>
      <c r="G271" s="222" t="s">
        <v>220</v>
      </c>
      <c r="H271" s="223">
        <v>742.5</v>
      </c>
      <c r="I271" s="224"/>
      <c r="J271" s="225">
        <f>ROUND(I271*H271,2)</f>
        <v>0</v>
      </c>
      <c r="K271" s="226"/>
      <c r="L271" s="44"/>
      <c r="M271" s="227" t="s">
        <v>1</v>
      </c>
      <c r="N271" s="228" t="s">
        <v>44</v>
      </c>
      <c r="O271" s="91"/>
      <c r="P271" s="229">
        <f>O271*H271</f>
        <v>0</v>
      </c>
      <c r="Q271" s="229">
        <v>0.00047849999999999998</v>
      </c>
      <c r="R271" s="229">
        <f>Q271*H271</f>
        <v>0.35528624999999997</v>
      </c>
      <c r="S271" s="229">
        <v>0</v>
      </c>
      <c r="T271" s="230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31" t="s">
        <v>166</v>
      </c>
      <c r="AT271" s="231" t="s">
        <v>162</v>
      </c>
      <c r="AU271" s="231" t="s">
        <v>90</v>
      </c>
      <c r="AY271" s="17" t="s">
        <v>160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17" t="s">
        <v>87</v>
      </c>
      <c r="BK271" s="232">
        <f>ROUND(I271*H271,2)</f>
        <v>0</v>
      </c>
      <c r="BL271" s="17" t="s">
        <v>166</v>
      </c>
      <c r="BM271" s="231" t="s">
        <v>449</v>
      </c>
    </row>
    <row r="272" s="13" customFormat="1">
      <c r="A272" s="13"/>
      <c r="B272" s="233"/>
      <c r="C272" s="234"/>
      <c r="D272" s="235" t="s">
        <v>168</v>
      </c>
      <c r="E272" s="236" t="s">
        <v>1</v>
      </c>
      <c r="F272" s="237" t="s">
        <v>450</v>
      </c>
      <c r="G272" s="234"/>
      <c r="H272" s="238">
        <v>742.5</v>
      </c>
      <c r="I272" s="239"/>
      <c r="J272" s="234"/>
      <c r="K272" s="234"/>
      <c r="L272" s="240"/>
      <c r="M272" s="241"/>
      <c r="N272" s="242"/>
      <c r="O272" s="242"/>
      <c r="P272" s="242"/>
      <c r="Q272" s="242"/>
      <c r="R272" s="242"/>
      <c r="S272" s="242"/>
      <c r="T272" s="24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4" t="s">
        <v>168</v>
      </c>
      <c r="AU272" s="244" t="s">
        <v>90</v>
      </c>
      <c r="AV272" s="13" t="s">
        <v>90</v>
      </c>
      <c r="AW272" s="13" t="s">
        <v>34</v>
      </c>
      <c r="AX272" s="13" t="s">
        <v>87</v>
      </c>
      <c r="AY272" s="244" t="s">
        <v>160</v>
      </c>
    </row>
    <row r="273" s="2" customFormat="1" ht="16.5" customHeight="1">
      <c r="A273" s="38"/>
      <c r="B273" s="39"/>
      <c r="C273" s="219" t="s">
        <v>451</v>
      </c>
      <c r="D273" s="219" t="s">
        <v>162</v>
      </c>
      <c r="E273" s="220" t="s">
        <v>452</v>
      </c>
      <c r="F273" s="221" t="s">
        <v>453</v>
      </c>
      <c r="G273" s="222" t="s">
        <v>250</v>
      </c>
      <c r="H273" s="223">
        <v>30</v>
      </c>
      <c r="I273" s="224"/>
      <c r="J273" s="225">
        <f>ROUND(I273*H273,2)</f>
        <v>0</v>
      </c>
      <c r="K273" s="226"/>
      <c r="L273" s="44"/>
      <c r="M273" s="227" t="s">
        <v>1</v>
      </c>
      <c r="N273" s="228" t="s">
        <v>44</v>
      </c>
      <c r="O273" s="91"/>
      <c r="P273" s="229">
        <f>O273*H273</f>
        <v>0</v>
      </c>
      <c r="Q273" s="229">
        <v>0.00010692</v>
      </c>
      <c r="R273" s="229">
        <f>Q273*H273</f>
        <v>0.0032076000000000001</v>
      </c>
      <c r="S273" s="229">
        <v>0</v>
      </c>
      <c r="T273" s="230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1" t="s">
        <v>166</v>
      </c>
      <c r="AT273" s="231" t="s">
        <v>162</v>
      </c>
      <c r="AU273" s="231" t="s">
        <v>90</v>
      </c>
      <c r="AY273" s="17" t="s">
        <v>160</v>
      </c>
      <c r="BE273" s="232">
        <f>IF(N273="základní",J273,0)</f>
        <v>0</v>
      </c>
      <c r="BF273" s="232">
        <f>IF(N273="snížená",J273,0)</f>
        <v>0</v>
      </c>
      <c r="BG273" s="232">
        <f>IF(N273="zákl. přenesená",J273,0)</f>
        <v>0</v>
      </c>
      <c r="BH273" s="232">
        <f>IF(N273="sníž. přenesená",J273,0)</f>
        <v>0</v>
      </c>
      <c r="BI273" s="232">
        <f>IF(N273="nulová",J273,0)</f>
        <v>0</v>
      </c>
      <c r="BJ273" s="17" t="s">
        <v>87</v>
      </c>
      <c r="BK273" s="232">
        <f>ROUND(I273*H273,2)</f>
        <v>0</v>
      </c>
      <c r="BL273" s="17" t="s">
        <v>166</v>
      </c>
      <c r="BM273" s="231" t="s">
        <v>454</v>
      </c>
    </row>
    <row r="274" s="13" customFormat="1">
      <c r="A274" s="13"/>
      <c r="B274" s="233"/>
      <c r="C274" s="234"/>
      <c r="D274" s="235" t="s">
        <v>168</v>
      </c>
      <c r="E274" s="236" t="s">
        <v>1</v>
      </c>
      <c r="F274" s="237" t="s">
        <v>336</v>
      </c>
      <c r="G274" s="234"/>
      <c r="H274" s="238">
        <v>30</v>
      </c>
      <c r="I274" s="239"/>
      <c r="J274" s="234"/>
      <c r="K274" s="234"/>
      <c r="L274" s="240"/>
      <c r="M274" s="241"/>
      <c r="N274" s="242"/>
      <c r="O274" s="242"/>
      <c r="P274" s="242"/>
      <c r="Q274" s="242"/>
      <c r="R274" s="242"/>
      <c r="S274" s="242"/>
      <c r="T274" s="24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4" t="s">
        <v>168</v>
      </c>
      <c r="AU274" s="244" t="s">
        <v>90</v>
      </c>
      <c r="AV274" s="13" t="s">
        <v>90</v>
      </c>
      <c r="AW274" s="13" t="s">
        <v>34</v>
      </c>
      <c r="AX274" s="13" t="s">
        <v>87</v>
      </c>
      <c r="AY274" s="244" t="s">
        <v>160</v>
      </c>
    </row>
    <row r="275" s="12" customFormat="1" ht="22.8" customHeight="1">
      <c r="A275" s="12"/>
      <c r="B275" s="203"/>
      <c r="C275" s="204"/>
      <c r="D275" s="205" t="s">
        <v>78</v>
      </c>
      <c r="E275" s="217" t="s">
        <v>455</v>
      </c>
      <c r="F275" s="217" t="s">
        <v>456</v>
      </c>
      <c r="G275" s="204"/>
      <c r="H275" s="204"/>
      <c r="I275" s="207"/>
      <c r="J275" s="218">
        <f>BK275</f>
        <v>0</v>
      </c>
      <c r="K275" s="204"/>
      <c r="L275" s="209"/>
      <c r="M275" s="210"/>
      <c r="N275" s="211"/>
      <c r="O275" s="211"/>
      <c r="P275" s="212">
        <f>SUM(P276:P277)</f>
        <v>0</v>
      </c>
      <c r="Q275" s="211"/>
      <c r="R275" s="212">
        <f>SUM(R276:R277)</f>
        <v>0</v>
      </c>
      <c r="S275" s="211"/>
      <c r="T275" s="213">
        <f>SUM(T276:T277)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14" t="s">
        <v>87</v>
      </c>
      <c r="AT275" s="215" t="s">
        <v>78</v>
      </c>
      <c r="AU275" s="215" t="s">
        <v>87</v>
      </c>
      <c r="AY275" s="214" t="s">
        <v>160</v>
      </c>
      <c r="BK275" s="216">
        <f>SUM(BK276:BK277)</f>
        <v>0</v>
      </c>
    </row>
    <row r="276" s="2" customFormat="1" ht="44.25" customHeight="1">
      <c r="A276" s="38"/>
      <c r="B276" s="39"/>
      <c r="C276" s="219" t="s">
        <v>457</v>
      </c>
      <c r="D276" s="219" t="s">
        <v>162</v>
      </c>
      <c r="E276" s="220" t="s">
        <v>458</v>
      </c>
      <c r="F276" s="221" t="s">
        <v>459</v>
      </c>
      <c r="G276" s="222" t="s">
        <v>214</v>
      </c>
      <c r="H276" s="223">
        <v>4425.1379999999999</v>
      </c>
      <c r="I276" s="224"/>
      <c r="J276" s="225">
        <f>ROUND(I276*H276,2)</f>
        <v>0</v>
      </c>
      <c r="K276" s="226"/>
      <c r="L276" s="44"/>
      <c r="M276" s="227" t="s">
        <v>1</v>
      </c>
      <c r="N276" s="228" t="s">
        <v>44</v>
      </c>
      <c r="O276" s="91"/>
      <c r="P276" s="229">
        <f>O276*H276</f>
        <v>0</v>
      </c>
      <c r="Q276" s="229">
        <v>0</v>
      </c>
      <c r="R276" s="229">
        <f>Q276*H276</f>
        <v>0</v>
      </c>
      <c r="S276" s="229">
        <v>0</v>
      </c>
      <c r="T276" s="230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1" t="s">
        <v>166</v>
      </c>
      <c r="AT276" s="231" t="s">
        <v>162</v>
      </c>
      <c r="AU276" s="231" t="s">
        <v>90</v>
      </c>
      <c r="AY276" s="17" t="s">
        <v>160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17" t="s">
        <v>87</v>
      </c>
      <c r="BK276" s="232">
        <f>ROUND(I276*H276,2)</f>
        <v>0</v>
      </c>
      <c r="BL276" s="17" t="s">
        <v>166</v>
      </c>
      <c r="BM276" s="231" t="s">
        <v>460</v>
      </c>
    </row>
    <row r="277" s="13" customFormat="1">
      <c r="A277" s="13"/>
      <c r="B277" s="233"/>
      <c r="C277" s="234"/>
      <c r="D277" s="235" t="s">
        <v>168</v>
      </c>
      <c r="E277" s="236" t="s">
        <v>1</v>
      </c>
      <c r="F277" s="237" t="s">
        <v>461</v>
      </c>
      <c r="G277" s="234"/>
      <c r="H277" s="238">
        <v>4425.1379999999999</v>
      </c>
      <c r="I277" s="239"/>
      <c r="J277" s="234"/>
      <c r="K277" s="234"/>
      <c r="L277" s="240"/>
      <c r="M277" s="241"/>
      <c r="N277" s="242"/>
      <c r="O277" s="242"/>
      <c r="P277" s="242"/>
      <c r="Q277" s="242"/>
      <c r="R277" s="242"/>
      <c r="S277" s="242"/>
      <c r="T277" s="24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4" t="s">
        <v>168</v>
      </c>
      <c r="AU277" s="244" t="s">
        <v>90</v>
      </c>
      <c r="AV277" s="13" t="s">
        <v>90</v>
      </c>
      <c r="AW277" s="13" t="s">
        <v>34</v>
      </c>
      <c r="AX277" s="13" t="s">
        <v>87</v>
      </c>
      <c r="AY277" s="244" t="s">
        <v>160</v>
      </c>
    </row>
    <row r="278" s="12" customFormat="1" ht="25.92" customHeight="1">
      <c r="A278" s="12"/>
      <c r="B278" s="203"/>
      <c r="C278" s="204"/>
      <c r="D278" s="205" t="s">
        <v>78</v>
      </c>
      <c r="E278" s="206" t="s">
        <v>462</v>
      </c>
      <c r="F278" s="206" t="s">
        <v>463</v>
      </c>
      <c r="G278" s="204"/>
      <c r="H278" s="204"/>
      <c r="I278" s="207"/>
      <c r="J278" s="208">
        <f>BK278</f>
        <v>0</v>
      </c>
      <c r="K278" s="204"/>
      <c r="L278" s="209"/>
      <c r="M278" s="210"/>
      <c r="N278" s="211"/>
      <c r="O278" s="211"/>
      <c r="P278" s="212">
        <f>P279</f>
        <v>0</v>
      </c>
      <c r="Q278" s="211"/>
      <c r="R278" s="212">
        <f>R279</f>
        <v>0.13589999999999999</v>
      </c>
      <c r="S278" s="211"/>
      <c r="T278" s="213">
        <f>T279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14" t="s">
        <v>90</v>
      </c>
      <c r="AT278" s="215" t="s">
        <v>78</v>
      </c>
      <c r="AU278" s="215" t="s">
        <v>79</v>
      </c>
      <c r="AY278" s="214" t="s">
        <v>160</v>
      </c>
      <c r="BK278" s="216">
        <f>BK279</f>
        <v>0</v>
      </c>
    </row>
    <row r="279" s="12" customFormat="1" ht="22.8" customHeight="1">
      <c r="A279" s="12"/>
      <c r="B279" s="203"/>
      <c r="C279" s="204"/>
      <c r="D279" s="205" t="s">
        <v>78</v>
      </c>
      <c r="E279" s="217" t="s">
        <v>464</v>
      </c>
      <c r="F279" s="217" t="s">
        <v>465</v>
      </c>
      <c r="G279" s="204"/>
      <c r="H279" s="204"/>
      <c r="I279" s="207"/>
      <c r="J279" s="218">
        <f>BK279</f>
        <v>0</v>
      </c>
      <c r="K279" s="204"/>
      <c r="L279" s="209"/>
      <c r="M279" s="210"/>
      <c r="N279" s="211"/>
      <c r="O279" s="211"/>
      <c r="P279" s="212">
        <f>SUM(P280:P284)</f>
        <v>0</v>
      </c>
      <c r="Q279" s="211"/>
      <c r="R279" s="212">
        <f>SUM(R280:R284)</f>
        <v>0.13589999999999999</v>
      </c>
      <c r="S279" s="211"/>
      <c r="T279" s="213">
        <f>SUM(T280:T284)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14" t="s">
        <v>90</v>
      </c>
      <c r="AT279" s="215" t="s">
        <v>78</v>
      </c>
      <c r="AU279" s="215" t="s">
        <v>87</v>
      </c>
      <c r="AY279" s="214" t="s">
        <v>160</v>
      </c>
      <c r="BK279" s="216">
        <f>SUM(BK280:BK284)</f>
        <v>0</v>
      </c>
    </row>
    <row r="280" s="2" customFormat="1" ht="24.15" customHeight="1">
      <c r="A280" s="38"/>
      <c r="B280" s="39"/>
      <c r="C280" s="219" t="s">
        <v>466</v>
      </c>
      <c r="D280" s="219" t="s">
        <v>162</v>
      </c>
      <c r="E280" s="220" t="s">
        <v>467</v>
      </c>
      <c r="F280" s="221" t="s">
        <v>468</v>
      </c>
      <c r="G280" s="222" t="s">
        <v>220</v>
      </c>
      <c r="H280" s="223">
        <v>180</v>
      </c>
      <c r="I280" s="224"/>
      <c r="J280" s="225">
        <f>ROUND(I280*H280,2)</f>
        <v>0</v>
      </c>
      <c r="K280" s="226"/>
      <c r="L280" s="44"/>
      <c r="M280" s="227" t="s">
        <v>1</v>
      </c>
      <c r="N280" s="228" t="s">
        <v>44</v>
      </c>
      <c r="O280" s="91"/>
      <c r="P280" s="229">
        <f>O280*H280</f>
        <v>0</v>
      </c>
      <c r="Q280" s="229">
        <v>4.0000000000000003E-05</v>
      </c>
      <c r="R280" s="229">
        <f>Q280*H280</f>
        <v>0.0072000000000000007</v>
      </c>
      <c r="S280" s="229">
        <v>0</v>
      </c>
      <c r="T280" s="230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1" t="s">
        <v>247</v>
      </c>
      <c r="AT280" s="231" t="s">
        <v>162</v>
      </c>
      <c r="AU280" s="231" t="s">
        <v>90</v>
      </c>
      <c r="AY280" s="17" t="s">
        <v>160</v>
      </c>
      <c r="BE280" s="232">
        <f>IF(N280="základní",J280,0)</f>
        <v>0</v>
      </c>
      <c r="BF280" s="232">
        <f>IF(N280="snížená",J280,0)</f>
        <v>0</v>
      </c>
      <c r="BG280" s="232">
        <f>IF(N280="zákl. přenesená",J280,0)</f>
        <v>0</v>
      </c>
      <c r="BH280" s="232">
        <f>IF(N280="sníž. přenesená",J280,0)</f>
        <v>0</v>
      </c>
      <c r="BI280" s="232">
        <f>IF(N280="nulová",J280,0)</f>
        <v>0</v>
      </c>
      <c r="BJ280" s="17" t="s">
        <v>87</v>
      </c>
      <c r="BK280" s="232">
        <f>ROUND(I280*H280,2)</f>
        <v>0</v>
      </c>
      <c r="BL280" s="17" t="s">
        <v>247</v>
      </c>
      <c r="BM280" s="231" t="s">
        <v>469</v>
      </c>
    </row>
    <row r="281" s="13" customFormat="1">
      <c r="A281" s="13"/>
      <c r="B281" s="233"/>
      <c r="C281" s="234"/>
      <c r="D281" s="235" t="s">
        <v>168</v>
      </c>
      <c r="E281" s="236" t="s">
        <v>1</v>
      </c>
      <c r="F281" s="237" t="s">
        <v>470</v>
      </c>
      <c r="G281" s="234"/>
      <c r="H281" s="238">
        <v>180</v>
      </c>
      <c r="I281" s="239"/>
      <c r="J281" s="234"/>
      <c r="K281" s="234"/>
      <c r="L281" s="240"/>
      <c r="M281" s="241"/>
      <c r="N281" s="242"/>
      <c r="O281" s="242"/>
      <c r="P281" s="242"/>
      <c r="Q281" s="242"/>
      <c r="R281" s="242"/>
      <c r="S281" s="242"/>
      <c r="T281" s="24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4" t="s">
        <v>168</v>
      </c>
      <c r="AU281" s="244" t="s">
        <v>90</v>
      </c>
      <c r="AV281" s="13" t="s">
        <v>90</v>
      </c>
      <c r="AW281" s="13" t="s">
        <v>34</v>
      </c>
      <c r="AX281" s="13" t="s">
        <v>87</v>
      </c>
      <c r="AY281" s="244" t="s">
        <v>160</v>
      </c>
    </row>
    <row r="282" s="2" customFormat="1" ht="24.15" customHeight="1">
      <c r="A282" s="38"/>
      <c r="B282" s="39"/>
      <c r="C282" s="256" t="s">
        <v>471</v>
      </c>
      <c r="D282" s="256" t="s">
        <v>211</v>
      </c>
      <c r="E282" s="257" t="s">
        <v>472</v>
      </c>
      <c r="F282" s="258" t="s">
        <v>473</v>
      </c>
      <c r="G282" s="259" t="s">
        <v>220</v>
      </c>
      <c r="H282" s="260">
        <v>198</v>
      </c>
      <c r="I282" s="261"/>
      <c r="J282" s="262">
        <f>ROUND(I282*H282,2)</f>
        <v>0</v>
      </c>
      <c r="K282" s="263"/>
      <c r="L282" s="264"/>
      <c r="M282" s="265" t="s">
        <v>1</v>
      </c>
      <c r="N282" s="266" t="s">
        <v>44</v>
      </c>
      <c r="O282" s="91"/>
      <c r="P282" s="229">
        <f>O282*H282</f>
        <v>0</v>
      </c>
      <c r="Q282" s="229">
        <v>0.00064999999999999997</v>
      </c>
      <c r="R282" s="229">
        <f>Q282*H282</f>
        <v>0.12869999999999998</v>
      </c>
      <c r="S282" s="229">
        <v>0</v>
      </c>
      <c r="T282" s="230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1" t="s">
        <v>204</v>
      </c>
      <c r="AT282" s="231" t="s">
        <v>211</v>
      </c>
      <c r="AU282" s="231" t="s">
        <v>90</v>
      </c>
      <c r="AY282" s="17" t="s">
        <v>160</v>
      </c>
      <c r="BE282" s="232">
        <f>IF(N282="základní",J282,0)</f>
        <v>0</v>
      </c>
      <c r="BF282" s="232">
        <f>IF(N282="snížená",J282,0)</f>
        <v>0</v>
      </c>
      <c r="BG282" s="232">
        <f>IF(N282="zákl. přenesená",J282,0)</f>
        <v>0</v>
      </c>
      <c r="BH282" s="232">
        <f>IF(N282="sníž. přenesená",J282,0)</f>
        <v>0</v>
      </c>
      <c r="BI282" s="232">
        <f>IF(N282="nulová",J282,0)</f>
        <v>0</v>
      </c>
      <c r="BJ282" s="17" t="s">
        <v>87</v>
      </c>
      <c r="BK282" s="232">
        <f>ROUND(I282*H282,2)</f>
        <v>0</v>
      </c>
      <c r="BL282" s="17" t="s">
        <v>166</v>
      </c>
      <c r="BM282" s="231" t="s">
        <v>474</v>
      </c>
    </row>
    <row r="283" s="13" customFormat="1">
      <c r="A283" s="13"/>
      <c r="B283" s="233"/>
      <c r="C283" s="234"/>
      <c r="D283" s="235" t="s">
        <v>168</v>
      </c>
      <c r="E283" s="236" t="s">
        <v>1</v>
      </c>
      <c r="F283" s="237" t="s">
        <v>470</v>
      </c>
      <c r="G283" s="234"/>
      <c r="H283" s="238">
        <v>180</v>
      </c>
      <c r="I283" s="239"/>
      <c r="J283" s="234"/>
      <c r="K283" s="234"/>
      <c r="L283" s="240"/>
      <c r="M283" s="241"/>
      <c r="N283" s="242"/>
      <c r="O283" s="242"/>
      <c r="P283" s="242"/>
      <c r="Q283" s="242"/>
      <c r="R283" s="242"/>
      <c r="S283" s="242"/>
      <c r="T283" s="24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4" t="s">
        <v>168</v>
      </c>
      <c r="AU283" s="244" t="s">
        <v>90</v>
      </c>
      <c r="AV283" s="13" t="s">
        <v>90</v>
      </c>
      <c r="AW283" s="13" t="s">
        <v>34</v>
      </c>
      <c r="AX283" s="13" t="s">
        <v>87</v>
      </c>
      <c r="AY283" s="244" t="s">
        <v>160</v>
      </c>
    </row>
    <row r="284" s="13" customFormat="1">
      <c r="A284" s="13"/>
      <c r="B284" s="233"/>
      <c r="C284" s="234"/>
      <c r="D284" s="235" t="s">
        <v>168</v>
      </c>
      <c r="E284" s="234"/>
      <c r="F284" s="237" t="s">
        <v>475</v>
      </c>
      <c r="G284" s="234"/>
      <c r="H284" s="238">
        <v>198</v>
      </c>
      <c r="I284" s="239"/>
      <c r="J284" s="234"/>
      <c r="K284" s="234"/>
      <c r="L284" s="240"/>
      <c r="M284" s="241"/>
      <c r="N284" s="242"/>
      <c r="O284" s="242"/>
      <c r="P284" s="242"/>
      <c r="Q284" s="242"/>
      <c r="R284" s="242"/>
      <c r="S284" s="242"/>
      <c r="T284" s="24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4" t="s">
        <v>168</v>
      </c>
      <c r="AU284" s="244" t="s">
        <v>90</v>
      </c>
      <c r="AV284" s="13" t="s">
        <v>90</v>
      </c>
      <c r="AW284" s="13" t="s">
        <v>4</v>
      </c>
      <c r="AX284" s="13" t="s">
        <v>87</v>
      </c>
      <c r="AY284" s="244" t="s">
        <v>160</v>
      </c>
    </row>
    <row r="285" s="12" customFormat="1" ht="25.92" customHeight="1">
      <c r="A285" s="12"/>
      <c r="B285" s="203"/>
      <c r="C285" s="204"/>
      <c r="D285" s="205" t="s">
        <v>78</v>
      </c>
      <c r="E285" s="206" t="s">
        <v>476</v>
      </c>
      <c r="F285" s="206" t="s">
        <v>477</v>
      </c>
      <c r="G285" s="204"/>
      <c r="H285" s="204"/>
      <c r="I285" s="207"/>
      <c r="J285" s="208">
        <f>BK285</f>
        <v>0</v>
      </c>
      <c r="K285" s="204"/>
      <c r="L285" s="209"/>
      <c r="M285" s="210"/>
      <c r="N285" s="211"/>
      <c r="O285" s="211"/>
      <c r="P285" s="212">
        <v>0</v>
      </c>
      <c r="Q285" s="211"/>
      <c r="R285" s="212">
        <v>0</v>
      </c>
      <c r="S285" s="211"/>
      <c r="T285" s="213"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14" t="s">
        <v>189</v>
      </c>
      <c r="AT285" s="215" t="s">
        <v>78</v>
      </c>
      <c r="AU285" s="215" t="s">
        <v>79</v>
      </c>
      <c r="AY285" s="214" t="s">
        <v>160</v>
      </c>
      <c r="BK285" s="216">
        <v>0</v>
      </c>
    </row>
    <row r="286" s="12" customFormat="1" ht="25.92" customHeight="1">
      <c r="A286" s="12"/>
      <c r="B286" s="203"/>
      <c r="C286" s="204"/>
      <c r="D286" s="205" t="s">
        <v>78</v>
      </c>
      <c r="E286" s="206" t="s">
        <v>478</v>
      </c>
      <c r="F286" s="206" t="s">
        <v>479</v>
      </c>
      <c r="G286" s="204"/>
      <c r="H286" s="204"/>
      <c r="I286" s="207"/>
      <c r="J286" s="208">
        <f>BK286</f>
        <v>0</v>
      </c>
      <c r="K286" s="204"/>
      <c r="L286" s="209"/>
      <c r="M286" s="210"/>
      <c r="N286" s="211"/>
      <c r="O286" s="211"/>
      <c r="P286" s="212">
        <f>P287</f>
        <v>0</v>
      </c>
      <c r="Q286" s="211"/>
      <c r="R286" s="212">
        <f>R287</f>
        <v>0</v>
      </c>
      <c r="S286" s="211"/>
      <c r="T286" s="213">
        <f>T287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14" t="s">
        <v>189</v>
      </c>
      <c r="AT286" s="215" t="s">
        <v>78</v>
      </c>
      <c r="AU286" s="215" t="s">
        <v>79</v>
      </c>
      <c r="AY286" s="214" t="s">
        <v>160</v>
      </c>
      <c r="BK286" s="216">
        <f>BK287</f>
        <v>0</v>
      </c>
    </row>
    <row r="287" s="2" customFormat="1" ht="16.5" customHeight="1">
      <c r="A287" s="38"/>
      <c r="B287" s="39"/>
      <c r="C287" s="219" t="s">
        <v>480</v>
      </c>
      <c r="D287" s="219" t="s">
        <v>162</v>
      </c>
      <c r="E287" s="220" t="s">
        <v>481</v>
      </c>
      <c r="F287" s="221" t="s">
        <v>482</v>
      </c>
      <c r="G287" s="222" t="s">
        <v>483</v>
      </c>
      <c r="H287" s="223">
        <v>4</v>
      </c>
      <c r="I287" s="224"/>
      <c r="J287" s="225">
        <f>ROUND(I287*H287,2)</f>
        <v>0</v>
      </c>
      <c r="K287" s="226"/>
      <c r="L287" s="44"/>
      <c r="M287" s="267" t="s">
        <v>1</v>
      </c>
      <c r="N287" s="268" t="s">
        <v>44</v>
      </c>
      <c r="O287" s="269"/>
      <c r="P287" s="270">
        <f>O287*H287</f>
        <v>0</v>
      </c>
      <c r="Q287" s="270">
        <v>0</v>
      </c>
      <c r="R287" s="270">
        <f>Q287*H287</f>
        <v>0</v>
      </c>
      <c r="S287" s="270">
        <v>0</v>
      </c>
      <c r="T287" s="271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31" t="s">
        <v>484</v>
      </c>
      <c r="AT287" s="231" t="s">
        <v>162</v>
      </c>
      <c r="AU287" s="231" t="s">
        <v>87</v>
      </c>
      <c r="AY287" s="17" t="s">
        <v>160</v>
      </c>
      <c r="BE287" s="232">
        <f>IF(N287="základní",J287,0)</f>
        <v>0</v>
      </c>
      <c r="BF287" s="232">
        <f>IF(N287="snížená",J287,0)</f>
        <v>0</v>
      </c>
      <c r="BG287" s="232">
        <f>IF(N287="zákl. přenesená",J287,0)</f>
        <v>0</v>
      </c>
      <c r="BH287" s="232">
        <f>IF(N287="sníž. přenesená",J287,0)</f>
        <v>0</v>
      </c>
      <c r="BI287" s="232">
        <f>IF(N287="nulová",J287,0)</f>
        <v>0</v>
      </c>
      <c r="BJ287" s="17" t="s">
        <v>87</v>
      </c>
      <c r="BK287" s="232">
        <f>ROUND(I287*H287,2)</f>
        <v>0</v>
      </c>
      <c r="BL287" s="17" t="s">
        <v>484</v>
      </c>
      <c r="BM287" s="231" t="s">
        <v>485</v>
      </c>
    </row>
    <row r="288" s="2" customFormat="1" ht="6.96" customHeight="1">
      <c r="A288" s="38"/>
      <c r="B288" s="66"/>
      <c r="C288" s="67"/>
      <c r="D288" s="67"/>
      <c r="E288" s="67"/>
      <c r="F288" s="67"/>
      <c r="G288" s="67"/>
      <c r="H288" s="67"/>
      <c r="I288" s="67"/>
      <c r="J288" s="67"/>
      <c r="K288" s="67"/>
      <c r="L288" s="44"/>
      <c r="M288" s="38"/>
      <c r="O288" s="38"/>
      <c r="P288" s="38"/>
      <c r="Q288" s="38"/>
      <c r="R288" s="38"/>
      <c r="S288" s="38"/>
      <c r="T288" s="38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</row>
  </sheetData>
  <sheetProtection sheet="1" autoFilter="0" formatColumns="0" formatRows="0" objects="1" scenarios="1" spinCount="100000" saltValue="JSdbPXMNhj+kBdtbOES8hnG6KcnQOxlQKpW5Gsccul805ejkcZocP+wlOydHFwefeCaWfyfoedEhuMtWj5BwUA==" hashValue="PeNfh3E6I5pBtw9bo6sqynM7/Yr9fsAhNpVZyHtYz/a0BxImjPjKgU5UnLnliFTUMakmtkfCqDxrlxVc619K5w==" algorithmName="SHA-512" password="CC35"/>
  <autoFilter ref="C126:K287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90</v>
      </c>
    </row>
    <row r="4" s="1" customFormat="1" ht="24.96" customHeight="1">
      <c r="B4" s="20"/>
      <c r="D4" s="138" t="s">
        <v>126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Revitalizace veřejných ploch města Luby - ETAPA II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127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486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89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19. 10. 2020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">
        <v>36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37</v>
      </c>
      <c r="F24" s="38"/>
      <c r="G24" s="38"/>
      <c r="H24" s="38"/>
      <c r="I24" s="140" t="s">
        <v>28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39</v>
      </c>
      <c r="E30" s="38"/>
      <c r="F30" s="38"/>
      <c r="G30" s="38"/>
      <c r="H30" s="38"/>
      <c r="I30" s="38"/>
      <c r="J30" s="151">
        <f>ROUND(J127,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41</v>
      </c>
      <c r="G32" s="38"/>
      <c r="H32" s="38"/>
      <c r="I32" s="152" t="s">
        <v>40</v>
      </c>
      <c r="J32" s="152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40" t="s">
        <v>44</v>
      </c>
      <c r="F33" s="154">
        <f>ROUND((SUM(BE127:BE459)),  2)</f>
        <v>0</v>
      </c>
      <c r="G33" s="38"/>
      <c r="H33" s="38"/>
      <c r="I33" s="155">
        <v>0.20999999999999999</v>
      </c>
      <c r="J33" s="154">
        <f>ROUND(((SUM(BE127:BE459))*I33),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45</v>
      </c>
      <c r="F34" s="154">
        <f>ROUND((SUM(BF127:BF459)),  2)</f>
        <v>0</v>
      </c>
      <c r="G34" s="38"/>
      <c r="H34" s="38"/>
      <c r="I34" s="155">
        <v>0.14999999999999999</v>
      </c>
      <c r="J34" s="154">
        <f>ROUND(((SUM(BF127:BF459))*I34),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46</v>
      </c>
      <c r="F35" s="154">
        <f>ROUND((SUM(BG127:BG459)),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47</v>
      </c>
      <c r="F36" s="154">
        <f>ROUND((SUM(BH127:BH459)),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48</v>
      </c>
      <c r="F37" s="154">
        <f>ROUND((SUM(BI127:BI459)),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Revitalizace veřejných ploch města Luby - ETAPA II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IO 02 - Opěrné zdi a schodiště Etapa II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Luby u Chebu</v>
      </c>
      <c r="G89" s="40"/>
      <c r="H89" s="40"/>
      <c r="I89" s="32" t="s">
        <v>22</v>
      </c>
      <c r="J89" s="79" t="str">
        <f>IF(J12="","",J12)</f>
        <v>19. 10. 2020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Luby</v>
      </c>
      <c r="G91" s="40"/>
      <c r="H91" s="40"/>
      <c r="I91" s="32" t="s">
        <v>31</v>
      </c>
      <c r="J91" s="36" t="str">
        <f>E21</f>
        <v>A69 - Architekti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 Pavel Šturc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130</v>
      </c>
      <c r="D94" s="176"/>
      <c r="E94" s="176"/>
      <c r="F94" s="176"/>
      <c r="G94" s="176"/>
      <c r="H94" s="176"/>
      <c r="I94" s="176"/>
      <c r="J94" s="177" t="s">
        <v>131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132</v>
      </c>
      <c r="D96" s="40"/>
      <c r="E96" s="40"/>
      <c r="F96" s="40"/>
      <c r="G96" s="40"/>
      <c r="H96" s="40"/>
      <c r="I96" s="40"/>
      <c r="J96" s="110">
        <f>J127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133</v>
      </c>
    </row>
    <row r="97" s="9" customFormat="1" ht="24.96" customHeight="1">
      <c r="A97" s="9"/>
      <c r="B97" s="179"/>
      <c r="C97" s="180"/>
      <c r="D97" s="181" t="s">
        <v>134</v>
      </c>
      <c r="E97" s="182"/>
      <c r="F97" s="182"/>
      <c r="G97" s="182"/>
      <c r="H97" s="182"/>
      <c r="I97" s="182"/>
      <c r="J97" s="183">
        <f>J128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135</v>
      </c>
      <c r="E98" s="188"/>
      <c r="F98" s="188"/>
      <c r="G98" s="188"/>
      <c r="H98" s="188"/>
      <c r="I98" s="188"/>
      <c r="J98" s="189">
        <f>J129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136</v>
      </c>
      <c r="E99" s="188"/>
      <c r="F99" s="188"/>
      <c r="G99" s="188"/>
      <c r="H99" s="188"/>
      <c r="I99" s="188"/>
      <c r="J99" s="189">
        <f>J163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487</v>
      </c>
      <c r="E100" s="188"/>
      <c r="F100" s="188"/>
      <c r="G100" s="188"/>
      <c r="H100" s="188"/>
      <c r="I100" s="188"/>
      <c r="J100" s="189">
        <f>J197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488</v>
      </c>
      <c r="E101" s="188"/>
      <c r="F101" s="188"/>
      <c r="G101" s="188"/>
      <c r="H101" s="188"/>
      <c r="I101" s="188"/>
      <c r="J101" s="189">
        <f>J337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489</v>
      </c>
      <c r="E102" s="188"/>
      <c r="F102" s="188"/>
      <c r="G102" s="188"/>
      <c r="H102" s="188"/>
      <c r="I102" s="188"/>
      <c r="J102" s="189">
        <f>J354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139</v>
      </c>
      <c r="E103" s="188"/>
      <c r="F103" s="188"/>
      <c r="G103" s="188"/>
      <c r="H103" s="188"/>
      <c r="I103" s="188"/>
      <c r="J103" s="189">
        <f>J357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490</v>
      </c>
      <c r="E104" s="188"/>
      <c r="F104" s="188"/>
      <c r="G104" s="188"/>
      <c r="H104" s="188"/>
      <c r="I104" s="188"/>
      <c r="J104" s="189">
        <f>J376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9"/>
      <c r="C105" s="180"/>
      <c r="D105" s="181" t="s">
        <v>491</v>
      </c>
      <c r="E105" s="182"/>
      <c r="F105" s="182"/>
      <c r="G105" s="182"/>
      <c r="H105" s="182"/>
      <c r="I105" s="182"/>
      <c r="J105" s="183">
        <f>J378</f>
        <v>0</v>
      </c>
      <c r="K105" s="180"/>
      <c r="L105" s="18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79"/>
      <c r="C106" s="180"/>
      <c r="D106" s="181" t="s">
        <v>141</v>
      </c>
      <c r="E106" s="182"/>
      <c r="F106" s="182"/>
      <c r="G106" s="182"/>
      <c r="H106" s="182"/>
      <c r="I106" s="182"/>
      <c r="J106" s="183">
        <f>J448</f>
        <v>0</v>
      </c>
      <c r="K106" s="180"/>
      <c r="L106" s="18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5"/>
      <c r="C107" s="186"/>
      <c r="D107" s="187" t="s">
        <v>142</v>
      </c>
      <c r="E107" s="188"/>
      <c r="F107" s="188"/>
      <c r="G107" s="188"/>
      <c r="H107" s="188"/>
      <c r="I107" s="188"/>
      <c r="J107" s="189">
        <f>J449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3" s="2" customFormat="1" ht="6.96" customHeight="1">
      <c r="A113" s="38"/>
      <c r="B113" s="68"/>
      <c r="C113" s="69"/>
      <c r="D113" s="69"/>
      <c r="E113" s="69"/>
      <c r="F113" s="69"/>
      <c r="G113" s="69"/>
      <c r="H113" s="69"/>
      <c r="I113" s="69"/>
      <c r="J113" s="69"/>
      <c r="K113" s="69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145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16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174" t="str">
        <f>E7</f>
        <v>Revitalizace veřejných ploch města Luby - ETAPA II</v>
      </c>
      <c r="F117" s="32"/>
      <c r="G117" s="32"/>
      <c r="H117" s="32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127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E9</f>
        <v>IO 02 - Opěrné zdi a schodiště Etapa II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F12</f>
        <v>Luby u Chebu</v>
      </c>
      <c r="G121" s="40"/>
      <c r="H121" s="40"/>
      <c r="I121" s="32" t="s">
        <v>22</v>
      </c>
      <c r="J121" s="79" t="str">
        <f>IF(J12="","",J12)</f>
        <v>19. 10. 2020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24</v>
      </c>
      <c r="D123" s="40"/>
      <c r="E123" s="40"/>
      <c r="F123" s="27" t="str">
        <f>E15</f>
        <v>Město Luby</v>
      </c>
      <c r="G123" s="40"/>
      <c r="H123" s="40"/>
      <c r="I123" s="32" t="s">
        <v>31</v>
      </c>
      <c r="J123" s="36" t="str">
        <f>E21</f>
        <v>A69 - Architekti s.r.o.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29</v>
      </c>
      <c r="D124" s="40"/>
      <c r="E124" s="40"/>
      <c r="F124" s="27" t="str">
        <f>IF(E18="","",E18)</f>
        <v>Vyplň údaj</v>
      </c>
      <c r="G124" s="40"/>
      <c r="H124" s="40"/>
      <c r="I124" s="32" t="s">
        <v>35</v>
      </c>
      <c r="J124" s="36" t="str">
        <f>E24</f>
        <v>Ing. Pavel Šturc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91"/>
      <c r="B126" s="192"/>
      <c r="C126" s="193" t="s">
        <v>146</v>
      </c>
      <c r="D126" s="194" t="s">
        <v>64</v>
      </c>
      <c r="E126" s="194" t="s">
        <v>60</v>
      </c>
      <c r="F126" s="194" t="s">
        <v>61</v>
      </c>
      <c r="G126" s="194" t="s">
        <v>147</v>
      </c>
      <c r="H126" s="194" t="s">
        <v>148</v>
      </c>
      <c r="I126" s="194" t="s">
        <v>149</v>
      </c>
      <c r="J126" s="195" t="s">
        <v>131</v>
      </c>
      <c r="K126" s="196" t="s">
        <v>150</v>
      </c>
      <c r="L126" s="197"/>
      <c r="M126" s="100" t="s">
        <v>1</v>
      </c>
      <c r="N126" s="101" t="s">
        <v>43</v>
      </c>
      <c r="O126" s="101" t="s">
        <v>151</v>
      </c>
      <c r="P126" s="101" t="s">
        <v>152</v>
      </c>
      <c r="Q126" s="101" t="s">
        <v>153</v>
      </c>
      <c r="R126" s="101" t="s">
        <v>154</v>
      </c>
      <c r="S126" s="101" t="s">
        <v>155</v>
      </c>
      <c r="T126" s="102" t="s">
        <v>156</v>
      </c>
      <c r="U126" s="191"/>
      <c r="V126" s="191"/>
      <c r="W126" s="191"/>
      <c r="X126" s="191"/>
      <c r="Y126" s="191"/>
      <c r="Z126" s="191"/>
      <c r="AA126" s="191"/>
      <c r="AB126" s="191"/>
      <c r="AC126" s="191"/>
      <c r="AD126" s="191"/>
      <c r="AE126" s="191"/>
    </row>
    <row r="127" s="2" customFormat="1" ht="22.8" customHeight="1">
      <c r="A127" s="38"/>
      <c r="B127" s="39"/>
      <c r="C127" s="107" t="s">
        <v>157</v>
      </c>
      <c r="D127" s="40"/>
      <c r="E127" s="40"/>
      <c r="F127" s="40"/>
      <c r="G127" s="40"/>
      <c r="H127" s="40"/>
      <c r="I127" s="40"/>
      <c r="J127" s="198">
        <f>BK127</f>
        <v>0</v>
      </c>
      <c r="K127" s="40"/>
      <c r="L127" s="44"/>
      <c r="M127" s="103"/>
      <c r="N127" s="199"/>
      <c r="O127" s="104"/>
      <c r="P127" s="200">
        <f>P128+P378+P448</f>
        <v>0</v>
      </c>
      <c r="Q127" s="104"/>
      <c r="R127" s="200">
        <f>R128+R378+R448</f>
        <v>250.76265042929046</v>
      </c>
      <c r="S127" s="104"/>
      <c r="T127" s="201">
        <f>T128+T378+T448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78</v>
      </c>
      <c r="AU127" s="17" t="s">
        <v>133</v>
      </c>
      <c r="BK127" s="202">
        <f>BK128+BK378+BK448</f>
        <v>0</v>
      </c>
    </row>
    <row r="128" s="12" customFormat="1" ht="25.92" customHeight="1">
      <c r="A128" s="12"/>
      <c r="B128" s="203"/>
      <c r="C128" s="204"/>
      <c r="D128" s="205" t="s">
        <v>78</v>
      </c>
      <c r="E128" s="206" t="s">
        <v>158</v>
      </c>
      <c r="F128" s="206" t="s">
        <v>159</v>
      </c>
      <c r="G128" s="204"/>
      <c r="H128" s="204"/>
      <c r="I128" s="207"/>
      <c r="J128" s="208">
        <f>BK128</f>
        <v>0</v>
      </c>
      <c r="K128" s="204"/>
      <c r="L128" s="209"/>
      <c r="M128" s="210"/>
      <c r="N128" s="211"/>
      <c r="O128" s="211"/>
      <c r="P128" s="212">
        <f>P129+P163+P197+P337+P354+P357+P376</f>
        <v>0</v>
      </c>
      <c r="Q128" s="211"/>
      <c r="R128" s="212">
        <f>R129+R163+R197+R337+R354+R357+R376</f>
        <v>248.98547017089047</v>
      </c>
      <c r="S128" s="211"/>
      <c r="T128" s="213">
        <f>T129+T163+T197+T337+T354+T357+T376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87</v>
      </c>
      <c r="AT128" s="215" t="s">
        <v>78</v>
      </c>
      <c r="AU128" s="215" t="s">
        <v>79</v>
      </c>
      <c r="AY128" s="214" t="s">
        <v>160</v>
      </c>
      <c r="BK128" s="216">
        <f>BK129+BK163+BK197+BK337+BK354+BK357+BK376</f>
        <v>0</v>
      </c>
    </row>
    <row r="129" s="12" customFormat="1" ht="22.8" customHeight="1">
      <c r="A129" s="12"/>
      <c r="B129" s="203"/>
      <c r="C129" s="204"/>
      <c r="D129" s="205" t="s">
        <v>78</v>
      </c>
      <c r="E129" s="217" t="s">
        <v>87</v>
      </c>
      <c r="F129" s="217" t="s">
        <v>161</v>
      </c>
      <c r="G129" s="204"/>
      <c r="H129" s="204"/>
      <c r="I129" s="207"/>
      <c r="J129" s="218">
        <f>BK129</f>
        <v>0</v>
      </c>
      <c r="K129" s="204"/>
      <c r="L129" s="209"/>
      <c r="M129" s="210"/>
      <c r="N129" s="211"/>
      <c r="O129" s="211"/>
      <c r="P129" s="212">
        <f>SUM(P130:P162)</f>
        <v>0</v>
      </c>
      <c r="Q129" s="211"/>
      <c r="R129" s="212">
        <f>SUM(R130:R162)</f>
        <v>0</v>
      </c>
      <c r="S129" s="211"/>
      <c r="T129" s="213">
        <f>SUM(T130:T162)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87</v>
      </c>
      <c r="AT129" s="215" t="s">
        <v>78</v>
      </c>
      <c r="AU129" s="215" t="s">
        <v>87</v>
      </c>
      <c r="AY129" s="214" t="s">
        <v>160</v>
      </c>
      <c r="BK129" s="216">
        <f>SUM(BK130:BK162)</f>
        <v>0</v>
      </c>
    </row>
    <row r="130" s="2" customFormat="1" ht="33" customHeight="1">
      <c r="A130" s="38"/>
      <c r="B130" s="39"/>
      <c r="C130" s="219" t="s">
        <v>87</v>
      </c>
      <c r="D130" s="219" t="s">
        <v>162</v>
      </c>
      <c r="E130" s="220" t="s">
        <v>492</v>
      </c>
      <c r="F130" s="221" t="s">
        <v>493</v>
      </c>
      <c r="G130" s="222" t="s">
        <v>165</v>
      </c>
      <c r="H130" s="223">
        <v>52.956000000000003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44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166</v>
      </c>
      <c r="AT130" s="231" t="s">
        <v>162</v>
      </c>
      <c r="AU130" s="231" t="s">
        <v>90</v>
      </c>
      <c r="AY130" s="17" t="s">
        <v>160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87</v>
      </c>
      <c r="BK130" s="232">
        <f>ROUND(I130*H130,2)</f>
        <v>0</v>
      </c>
      <c r="BL130" s="17" t="s">
        <v>166</v>
      </c>
      <c r="BM130" s="231" t="s">
        <v>494</v>
      </c>
    </row>
    <row r="131" s="13" customFormat="1">
      <c r="A131" s="13"/>
      <c r="B131" s="233"/>
      <c r="C131" s="234"/>
      <c r="D131" s="235" t="s">
        <v>168</v>
      </c>
      <c r="E131" s="236" t="s">
        <v>1</v>
      </c>
      <c r="F131" s="237" t="s">
        <v>495</v>
      </c>
      <c r="G131" s="234"/>
      <c r="H131" s="238">
        <v>3.508</v>
      </c>
      <c r="I131" s="239"/>
      <c r="J131" s="234"/>
      <c r="K131" s="234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168</v>
      </c>
      <c r="AU131" s="244" t="s">
        <v>90</v>
      </c>
      <c r="AV131" s="13" t="s">
        <v>90</v>
      </c>
      <c r="AW131" s="13" t="s">
        <v>34</v>
      </c>
      <c r="AX131" s="13" t="s">
        <v>79</v>
      </c>
      <c r="AY131" s="244" t="s">
        <v>160</v>
      </c>
    </row>
    <row r="132" s="13" customFormat="1">
      <c r="A132" s="13"/>
      <c r="B132" s="233"/>
      <c r="C132" s="234"/>
      <c r="D132" s="235" t="s">
        <v>168</v>
      </c>
      <c r="E132" s="236" t="s">
        <v>1</v>
      </c>
      <c r="F132" s="237" t="s">
        <v>496</v>
      </c>
      <c r="G132" s="234"/>
      <c r="H132" s="238">
        <v>1.361</v>
      </c>
      <c r="I132" s="239"/>
      <c r="J132" s="234"/>
      <c r="K132" s="234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168</v>
      </c>
      <c r="AU132" s="244" t="s">
        <v>90</v>
      </c>
      <c r="AV132" s="13" t="s">
        <v>90</v>
      </c>
      <c r="AW132" s="13" t="s">
        <v>34</v>
      </c>
      <c r="AX132" s="13" t="s">
        <v>79</v>
      </c>
      <c r="AY132" s="244" t="s">
        <v>160</v>
      </c>
    </row>
    <row r="133" s="13" customFormat="1">
      <c r="A133" s="13"/>
      <c r="B133" s="233"/>
      <c r="C133" s="234"/>
      <c r="D133" s="235" t="s">
        <v>168</v>
      </c>
      <c r="E133" s="236" t="s">
        <v>1</v>
      </c>
      <c r="F133" s="237" t="s">
        <v>497</v>
      </c>
      <c r="G133" s="234"/>
      <c r="H133" s="238">
        <v>3.4660000000000002</v>
      </c>
      <c r="I133" s="239"/>
      <c r="J133" s="234"/>
      <c r="K133" s="234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168</v>
      </c>
      <c r="AU133" s="244" t="s">
        <v>90</v>
      </c>
      <c r="AV133" s="13" t="s">
        <v>90</v>
      </c>
      <c r="AW133" s="13" t="s">
        <v>34</v>
      </c>
      <c r="AX133" s="13" t="s">
        <v>79</v>
      </c>
      <c r="AY133" s="244" t="s">
        <v>160</v>
      </c>
    </row>
    <row r="134" s="13" customFormat="1">
      <c r="A134" s="13"/>
      <c r="B134" s="233"/>
      <c r="C134" s="234"/>
      <c r="D134" s="235" t="s">
        <v>168</v>
      </c>
      <c r="E134" s="236" t="s">
        <v>1</v>
      </c>
      <c r="F134" s="237" t="s">
        <v>498</v>
      </c>
      <c r="G134" s="234"/>
      <c r="H134" s="238">
        <v>3.3490000000000002</v>
      </c>
      <c r="I134" s="239"/>
      <c r="J134" s="234"/>
      <c r="K134" s="234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168</v>
      </c>
      <c r="AU134" s="244" t="s">
        <v>90</v>
      </c>
      <c r="AV134" s="13" t="s">
        <v>90</v>
      </c>
      <c r="AW134" s="13" t="s">
        <v>34</v>
      </c>
      <c r="AX134" s="13" t="s">
        <v>79</v>
      </c>
      <c r="AY134" s="244" t="s">
        <v>160</v>
      </c>
    </row>
    <row r="135" s="13" customFormat="1">
      <c r="A135" s="13"/>
      <c r="B135" s="233"/>
      <c r="C135" s="234"/>
      <c r="D135" s="235" t="s">
        <v>168</v>
      </c>
      <c r="E135" s="236" t="s">
        <v>1</v>
      </c>
      <c r="F135" s="237" t="s">
        <v>499</v>
      </c>
      <c r="G135" s="234"/>
      <c r="H135" s="238">
        <v>3.242</v>
      </c>
      <c r="I135" s="239"/>
      <c r="J135" s="234"/>
      <c r="K135" s="234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168</v>
      </c>
      <c r="AU135" s="244" t="s">
        <v>90</v>
      </c>
      <c r="AV135" s="13" t="s">
        <v>90</v>
      </c>
      <c r="AW135" s="13" t="s">
        <v>34</v>
      </c>
      <c r="AX135" s="13" t="s">
        <v>79</v>
      </c>
      <c r="AY135" s="244" t="s">
        <v>160</v>
      </c>
    </row>
    <row r="136" s="13" customFormat="1">
      <c r="A136" s="13"/>
      <c r="B136" s="233"/>
      <c r="C136" s="234"/>
      <c r="D136" s="235" t="s">
        <v>168</v>
      </c>
      <c r="E136" s="236" t="s">
        <v>1</v>
      </c>
      <c r="F136" s="237" t="s">
        <v>500</v>
      </c>
      <c r="G136" s="234"/>
      <c r="H136" s="238">
        <v>1.28</v>
      </c>
      <c r="I136" s="239"/>
      <c r="J136" s="234"/>
      <c r="K136" s="234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168</v>
      </c>
      <c r="AU136" s="244" t="s">
        <v>90</v>
      </c>
      <c r="AV136" s="13" t="s">
        <v>90</v>
      </c>
      <c r="AW136" s="13" t="s">
        <v>34</v>
      </c>
      <c r="AX136" s="13" t="s">
        <v>79</v>
      </c>
      <c r="AY136" s="244" t="s">
        <v>160</v>
      </c>
    </row>
    <row r="137" s="13" customFormat="1">
      <c r="A137" s="13"/>
      <c r="B137" s="233"/>
      <c r="C137" s="234"/>
      <c r="D137" s="235" t="s">
        <v>168</v>
      </c>
      <c r="E137" s="236" t="s">
        <v>1</v>
      </c>
      <c r="F137" s="237" t="s">
        <v>501</v>
      </c>
      <c r="G137" s="234"/>
      <c r="H137" s="238">
        <v>3.6360000000000001</v>
      </c>
      <c r="I137" s="239"/>
      <c r="J137" s="234"/>
      <c r="K137" s="234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168</v>
      </c>
      <c r="AU137" s="244" t="s">
        <v>90</v>
      </c>
      <c r="AV137" s="13" t="s">
        <v>90</v>
      </c>
      <c r="AW137" s="13" t="s">
        <v>34</v>
      </c>
      <c r="AX137" s="13" t="s">
        <v>79</v>
      </c>
      <c r="AY137" s="244" t="s">
        <v>160</v>
      </c>
    </row>
    <row r="138" s="13" customFormat="1">
      <c r="A138" s="13"/>
      <c r="B138" s="233"/>
      <c r="C138" s="234"/>
      <c r="D138" s="235" t="s">
        <v>168</v>
      </c>
      <c r="E138" s="236" t="s">
        <v>1</v>
      </c>
      <c r="F138" s="237" t="s">
        <v>502</v>
      </c>
      <c r="G138" s="234"/>
      <c r="H138" s="238">
        <v>2.0459999999999998</v>
      </c>
      <c r="I138" s="239"/>
      <c r="J138" s="234"/>
      <c r="K138" s="234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168</v>
      </c>
      <c r="AU138" s="244" t="s">
        <v>90</v>
      </c>
      <c r="AV138" s="13" t="s">
        <v>90</v>
      </c>
      <c r="AW138" s="13" t="s">
        <v>34</v>
      </c>
      <c r="AX138" s="13" t="s">
        <v>79</v>
      </c>
      <c r="AY138" s="244" t="s">
        <v>160</v>
      </c>
    </row>
    <row r="139" s="13" customFormat="1">
      <c r="A139" s="13"/>
      <c r="B139" s="233"/>
      <c r="C139" s="234"/>
      <c r="D139" s="235" t="s">
        <v>168</v>
      </c>
      <c r="E139" s="236" t="s">
        <v>1</v>
      </c>
      <c r="F139" s="237" t="s">
        <v>503</v>
      </c>
      <c r="G139" s="234"/>
      <c r="H139" s="238">
        <v>6.6479999999999997</v>
      </c>
      <c r="I139" s="239"/>
      <c r="J139" s="234"/>
      <c r="K139" s="234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168</v>
      </c>
      <c r="AU139" s="244" t="s">
        <v>90</v>
      </c>
      <c r="AV139" s="13" t="s">
        <v>90</v>
      </c>
      <c r="AW139" s="13" t="s">
        <v>34</v>
      </c>
      <c r="AX139" s="13" t="s">
        <v>79</v>
      </c>
      <c r="AY139" s="244" t="s">
        <v>160</v>
      </c>
    </row>
    <row r="140" s="13" customFormat="1">
      <c r="A140" s="13"/>
      <c r="B140" s="233"/>
      <c r="C140" s="234"/>
      <c r="D140" s="235" t="s">
        <v>168</v>
      </c>
      <c r="E140" s="236" t="s">
        <v>1</v>
      </c>
      <c r="F140" s="237" t="s">
        <v>504</v>
      </c>
      <c r="G140" s="234"/>
      <c r="H140" s="238">
        <v>4.5119999999999996</v>
      </c>
      <c r="I140" s="239"/>
      <c r="J140" s="234"/>
      <c r="K140" s="234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168</v>
      </c>
      <c r="AU140" s="244" t="s">
        <v>90</v>
      </c>
      <c r="AV140" s="13" t="s">
        <v>90</v>
      </c>
      <c r="AW140" s="13" t="s">
        <v>34</v>
      </c>
      <c r="AX140" s="13" t="s">
        <v>79</v>
      </c>
      <c r="AY140" s="244" t="s">
        <v>160</v>
      </c>
    </row>
    <row r="141" s="13" customFormat="1">
      <c r="A141" s="13"/>
      <c r="B141" s="233"/>
      <c r="C141" s="234"/>
      <c r="D141" s="235" t="s">
        <v>168</v>
      </c>
      <c r="E141" s="236" t="s">
        <v>1</v>
      </c>
      <c r="F141" s="237" t="s">
        <v>505</v>
      </c>
      <c r="G141" s="234"/>
      <c r="H141" s="238">
        <v>1.6339999999999999</v>
      </c>
      <c r="I141" s="239"/>
      <c r="J141" s="234"/>
      <c r="K141" s="234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168</v>
      </c>
      <c r="AU141" s="244" t="s">
        <v>90</v>
      </c>
      <c r="AV141" s="13" t="s">
        <v>90</v>
      </c>
      <c r="AW141" s="13" t="s">
        <v>34</v>
      </c>
      <c r="AX141" s="13" t="s">
        <v>79</v>
      </c>
      <c r="AY141" s="244" t="s">
        <v>160</v>
      </c>
    </row>
    <row r="142" s="13" customFormat="1">
      <c r="A142" s="13"/>
      <c r="B142" s="233"/>
      <c r="C142" s="234"/>
      <c r="D142" s="235" t="s">
        <v>168</v>
      </c>
      <c r="E142" s="236" t="s">
        <v>1</v>
      </c>
      <c r="F142" s="237" t="s">
        <v>497</v>
      </c>
      <c r="G142" s="234"/>
      <c r="H142" s="238">
        <v>3.4660000000000002</v>
      </c>
      <c r="I142" s="239"/>
      <c r="J142" s="234"/>
      <c r="K142" s="234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168</v>
      </c>
      <c r="AU142" s="244" t="s">
        <v>90</v>
      </c>
      <c r="AV142" s="13" t="s">
        <v>90</v>
      </c>
      <c r="AW142" s="13" t="s">
        <v>34</v>
      </c>
      <c r="AX142" s="13" t="s">
        <v>79</v>
      </c>
      <c r="AY142" s="244" t="s">
        <v>160</v>
      </c>
    </row>
    <row r="143" s="13" customFormat="1">
      <c r="A143" s="13"/>
      <c r="B143" s="233"/>
      <c r="C143" s="234"/>
      <c r="D143" s="235" t="s">
        <v>168</v>
      </c>
      <c r="E143" s="236" t="s">
        <v>1</v>
      </c>
      <c r="F143" s="237" t="s">
        <v>498</v>
      </c>
      <c r="G143" s="234"/>
      <c r="H143" s="238">
        <v>3.3490000000000002</v>
      </c>
      <c r="I143" s="239"/>
      <c r="J143" s="234"/>
      <c r="K143" s="234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168</v>
      </c>
      <c r="AU143" s="244" t="s">
        <v>90</v>
      </c>
      <c r="AV143" s="13" t="s">
        <v>90</v>
      </c>
      <c r="AW143" s="13" t="s">
        <v>34</v>
      </c>
      <c r="AX143" s="13" t="s">
        <v>79</v>
      </c>
      <c r="AY143" s="244" t="s">
        <v>160</v>
      </c>
    </row>
    <row r="144" s="13" customFormat="1">
      <c r="A144" s="13"/>
      <c r="B144" s="233"/>
      <c r="C144" s="234"/>
      <c r="D144" s="235" t="s">
        <v>168</v>
      </c>
      <c r="E144" s="236" t="s">
        <v>1</v>
      </c>
      <c r="F144" s="237" t="s">
        <v>506</v>
      </c>
      <c r="G144" s="234"/>
      <c r="H144" s="238">
        <v>3.3740000000000001</v>
      </c>
      <c r="I144" s="239"/>
      <c r="J144" s="234"/>
      <c r="K144" s="234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168</v>
      </c>
      <c r="AU144" s="244" t="s">
        <v>90</v>
      </c>
      <c r="AV144" s="13" t="s">
        <v>90</v>
      </c>
      <c r="AW144" s="13" t="s">
        <v>34</v>
      </c>
      <c r="AX144" s="13" t="s">
        <v>79</v>
      </c>
      <c r="AY144" s="244" t="s">
        <v>160</v>
      </c>
    </row>
    <row r="145" s="13" customFormat="1">
      <c r="A145" s="13"/>
      <c r="B145" s="233"/>
      <c r="C145" s="234"/>
      <c r="D145" s="235" t="s">
        <v>168</v>
      </c>
      <c r="E145" s="236" t="s">
        <v>1</v>
      </c>
      <c r="F145" s="237" t="s">
        <v>507</v>
      </c>
      <c r="G145" s="234"/>
      <c r="H145" s="238">
        <v>1.27</v>
      </c>
      <c r="I145" s="239"/>
      <c r="J145" s="234"/>
      <c r="K145" s="234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168</v>
      </c>
      <c r="AU145" s="244" t="s">
        <v>90</v>
      </c>
      <c r="AV145" s="13" t="s">
        <v>90</v>
      </c>
      <c r="AW145" s="13" t="s">
        <v>34</v>
      </c>
      <c r="AX145" s="13" t="s">
        <v>79</v>
      </c>
      <c r="AY145" s="244" t="s">
        <v>160</v>
      </c>
    </row>
    <row r="146" s="13" customFormat="1">
      <c r="A146" s="13"/>
      <c r="B146" s="233"/>
      <c r="C146" s="234"/>
      <c r="D146" s="235" t="s">
        <v>168</v>
      </c>
      <c r="E146" s="236" t="s">
        <v>1</v>
      </c>
      <c r="F146" s="237" t="s">
        <v>497</v>
      </c>
      <c r="G146" s="234"/>
      <c r="H146" s="238">
        <v>3.4660000000000002</v>
      </c>
      <c r="I146" s="239"/>
      <c r="J146" s="234"/>
      <c r="K146" s="234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168</v>
      </c>
      <c r="AU146" s="244" t="s">
        <v>90</v>
      </c>
      <c r="AV146" s="13" t="s">
        <v>90</v>
      </c>
      <c r="AW146" s="13" t="s">
        <v>34</v>
      </c>
      <c r="AX146" s="13" t="s">
        <v>79</v>
      </c>
      <c r="AY146" s="244" t="s">
        <v>160</v>
      </c>
    </row>
    <row r="147" s="13" customFormat="1">
      <c r="A147" s="13"/>
      <c r="B147" s="233"/>
      <c r="C147" s="234"/>
      <c r="D147" s="235" t="s">
        <v>168</v>
      </c>
      <c r="E147" s="236" t="s">
        <v>1</v>
      </c>
      <c r="F147" s="237" t="s">
        <v>498</v>
      </c>
      <c r="G147" s="234"/>
      <c r="H147" s="238">
        <v>3.3490000000000002</v>
      </c>
      <c r="I147" s="239"/>
      <c r="J147" s="234"/>
      <c r="K147" s="234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168</v>
      </c>
      <c r="AU147" s="244" t="s">
        <v>90</v>
      </c>
      <c r="AV147" s="13" t="s">
        <v>90</v>
      </c>
      <c r="AW147" s="13" t="s">
        <v>34</v>
      </c>
      <c r="AX147" s="13" t="s">
        <v>79</v>
      </c>
      <c r="AY147" s="244" t="s">
        <v>160</v>
      </c>
    </row>
    <row r="148" s="14" customFormat="1">
      <c r="A148" s="14"/>
      <c r="B148" s="245"/>
      <c r="C148" s="246"/>
      <c r="D148" s="235" t="s">
        <v>168</v>
      </c>
      <c r="E148" s="247" t="s">
        <v>1</v>
      </c>
      <c r="F148" s="248" t="s">
        <v>175</v>
      </c>
      <c r="G148" s="246"/>
      <c r="H148" s="249">
        <v>52.956000000000003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5" t="s">
        <v>168</v>
      </c>
      <c r="AU148" s="255" t="s">
        <v>90</v>
      </c>
      <c r="AV148" s="14" t="s">
        <v>166</v>
      </c>
      <c r="AW148" s="14" t="s">
        <v>34</v>
      </c>
      <c r="AX148" s="14" t="s">
        <v>87</v>
      </c>
      <c r="AY148" s="255" t="s">
        <v>160</v>
      </c>
    </row>
    <row r="149" s="2" customFormat="1" ht="33" customHeight="1">
      <c r="A149" s="38"/>
      <c r="B149" s="39"/>
      <c r="C149" s="219" t="s">
        <v>90</v>
      </c>
      <c r="D149" s="219" t="s">
        <v>162</v>
      </c>
      <c r="E149" s="220" t="s">
        <v>508</v>
      </c>
      <c r="F149" s="221" t="s">
        <v>509</v>
      </c>
      <c r="G149" s="222" t="s">
        <v>165</v>
      </c>
      <c r="H149" s="223">
        <v>5.4000000000000004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44</v>
      </c>
      <c r="O149" s="91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166</v>
      </c>
      <c r="AT149" s="231" t="s">
        <v>162</v>
      </c>
      <c r="AU149" s="231" t="s">
        <v>90</v>
      </c>
      <c r="AY149" s="17" t="s">
        <v>160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87</v>
      </c>
      <c r="BK149" s="232">
        <f>ROUND(I149*H149,2)</f>
        <v>0</v>
      </c>
      <c r="BL149" s="17" t="s">
        <v>166</v>
      </c>
      <c r="BM149" s="231" t="s">
        <v>510</v>
      </c>
    </row>
    <row r="150" s="13" customFormat="1">
      <c r="A150" s="13"/>
      <c r="B150" s="233"/>
      <c r="C150" s="234"/>
      <c r="D150" s="235" t="s">
        <v>168</v>
      </c>
      <c r="E150" s="236" t="s">
        <v>1</v>
      </c>
      <c r="F150" s="237" t="s">
        <v>511</v>
      </c>
      <c r="G150" s="234"/>
      <c r="H150" s="238">
        <v>1.3500000000000001</v>
      </c>
      <c r="I150" s="239"/>
      <c r="J150" s="234"/>
      <c r="K150" s="234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168</v>
      </c>
      <c r="AU150" s="244" t="s">
        <v>90</v>
      </c>
      <c r="AV150" s="13" t="s">
        <v>90</v>
      </c>
      <c r="AW150" s="13" t="s">
        <v>34</v>
      </c>
      <c r="AX150" s="13" t="s">
        <v>79</v>
      </c>
      <c r="AY150" s="244" t="s">
        <v>160</v>
      </c>
    </row>
    <row r="151" s="13" customFormat="1">
      <c r="A151" s="13"/>
      <c r="B151" s="233"/>
      <c r="C151" s="234"/>
      <c r="D151" s="235" t="s">
        <v>168</v>
      </c>
      <c r="E151" s="236" t="s">
        <v>1</v>
      </c>
      <c r="F151" s="237" t="s">
        <v>511</v>
      </c>
      <c r="G151" s="234"/>
      <c r="H151" s="238">
        <v>1.3500000000000001</v>
      </c>
      <c r="I151" s="239"/>
      <c r="J151" s="234"/>
      <c r="K151" s="234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168</v>
      </c>
      <c r="AU151" s="244" t="s">
        <v>90</v>
      </c>
      <c r="AV151" s="13" t="s">
        <v>90</v>
      </c>
      <c r="AW151" s="13" t="s">
        <v>34</v>
      </c>
      <c r="AX151" s="13" t="s">
        <v>79</v>
      </c>
      <c r="AY151" s="244" t="s">
        <v>160</v>
      </c>
    </row>
    <row r="152" s="13" customFormat="1">
      <c r="A152" s="13"/>
      <c r="B152" s="233"/>
      <c r="C152" s="234"/>
      <c r="D152" s="235" t="s">
        <v>168</v>
      </c>
      <c r="E152" s="236" t="s">
        <v>1</v>
      </c>
      <c r="F152" s="237" t="s">
        <v>511</v>
      </c>
      <c r="G152" s="234"/>
      <c r="H152" s="238">
        <v>1.3500000000000001</v>
      </c>
      <c r="I152" s="239"/>
      <c r="J152" s="234"/>
      <c r="K152" s="234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168</v>
      </c>
      <c r="AU152" s="244" t="s">
        <v>90</v>
      </c>
      <c r="AV152" s="13" t="s">
        <v>90</v>
      </c>
      <c r="AW152" s="13" t="s">
        <v>34</v>
      </c>
      <c r="AX152" s="13" t="s">
        <v>79</v>
      </c>
      <c r="AY152" s="244" t="s">
        <v>160</v>
      </c>
    </row>
    <row r="153" s="13" customFormat="1">
      <c r="A153" s="13"/>
      <c r="B153" s="233"/>
      <c r="C153" s="234"/>
      <c r="D153" s="235" t="s">
        <v>168</v>
      </c>
      <c r="E153" s="236" t="s">
        <v>1</v>
      </c>
      <c r="F153" s="237" t="s">
        <v>511</v>
      </c>
      <c r="G153" s="234"/>
      <c r="H153" s="238">
        <v>1.3500000000000001</v>
      </c>
      <c r="I153" s="239"/>
      <c r="J153" s="234"/>
      <c r="K153" s="234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168</v>
      </c>
      <c r="AU153" s="244" t="s">
        <v>90</v>
      </c>
      <c r="AV153" s="13" t="s">
        <v>90</v>
      </c>
      <c r="AW153" s="13" t="s">
        <v>34</v>
      </c>
      <c r="AX153" s="13" t="s">
        <v>79</v>
      </c>
      <c r="AY153" s="244" t="s">
        <v>160</v>
      </c>
    </row>
    <row r="154" s="14" customFormat="1">
      <c r="A154" s="14"/>
      <c r="B154" s="245"/>
      <c r="C154" s="246"/>
      <c r="D154" s="235" t="s">
        <v>168</v>
      </c>
      <c r="E154" s="247" t="s">
        <v>1</v>
      </c>
      <c r="F154" s="248" t="s">
        <v>175</v>
      </c>
      <c r="G154" s="246"/>
      <c r="H154" s="249">
        <v>5.4000000000000004</v>
      </c>
      <c r="I154" s="250"/>
      <c r="J154" s="246"/>
      <c r="K154" s="246"/>
      <c r="L154" s="251"/>
      <c r="M154" s="252"/>
      <c r="N154" s="253"/>
      <c r="O154" s="253"/>
      <c r="P154" s="253"/>
      <c r="Q154" s="253"/>
      <c r="R154" s="253"/>
      <c r="S154" s="253"/>
      <c r="T154" s="25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5" t="s">
        <v>168</v>
      </c>
      <c r="AU154" s="255" t="s">
        <v>90</v>
      </c>
      <c r="AV154" s="14" t="s">
        <v>166</v>
      </c>
      <c r="AW154" s="14" t="s">
        <v>34</v>
      </c>
      <c r="AX154" s="14" t="s">
        <v>87</v>
      </c>
      <c r="AY154" s="255" t="s">
        <v>160</v>
      </c>
    </row>
    <row r="155" s="2" customFormat="1" ht="37.8" customHeight="1">
      <c r="A155" s="38"/>
      <c r="B155" s="39"/>
      <c r="C155" s="219" t="s">
        <v>180</v>
      </c>
      <c r="D155" s="219" t="s">
        <v>162</v>
      </c>
      <c r="E155" s="220" t="s">
        <v>185</v>
      </c>
      <c r="F155" s="221" t="s">
        <v>512</v>
      </c>
      <c r="G155" s="222" t="s">
        <v>165</v>
      </c>
      <c r="H155" s="223">
        <v>58.356000000000002</v>
      </c>
      <c r="I155" s="224"/>
      <c r="J155" s="225">
        <f>ROUND(I155*H155,2)</f>
        <v>0</v>
      </c>
      <c r="K155" s="226"/>
      <c r="L155" s="44"/>
      <c r="M155" s="227" t="s">
        <v>1</v>
      </c>
      <c r="N155" s="228" t="s">
        <v>44</v>
      </c>
      <c r="O155" s="91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166</v>
      </c>
      <c r="AT155" s="231" t="s">
        <v>162</v>
      </c>
      <c r="AU155" s="231" t="s">
        <v>90</v>
      </c>
      <c r="AY155" s="17" t="s">
        <v>160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87</v>
      </c>
      <c r="BK155" s="232">
        <f>ROUND(I155*H155,2)</f>
        <v>0</v>
      </c>
      <c r="BL155" s="17" t="s">
        <v>166</v>
      </c>
      <c r="BM155" s="231" t="s">
        <v>513</v>
      </c>
    </row>
    <row r="156" s="13" customFormat="1">
      <c r="A156" s="13"/>
      <c r="B156" s="233"/>
      <c r="C156" s="234"/>
      <c r="D156" s="235" t="s">
        <v>168</v>
      </c>
      <c r="E156" s="236" t="s">
        <v>1</v>
      </c>
      <c r="F156" s="237" t="s">
        <v>514</v>
      </c>
      <c r="G156" s="234"/>
      <c r="H156" s="238">
        <v>58.356000000000002</v>
      </c>
      <c r="I156" s="239"/>
      <c r="J156" s="234"/>
      <c r="K156" s="234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168</v>
      </c>
      <c r="AU156" s="244" t="s">
        <v>90</v>
      </c>
      <c r="AV156" s="13" t="s">
        <v>90</v>
      </c>
      <c r="AW156" s="13" t="s">
        <v>34</v>
      </c>
      <c r="AX156" s="13" t="s">
        <v>87</v>
      </c>
      <c r="AY156" s="244" t="s">
        <v>160</v>
      </c>
    </row>
    <row r="157" s="2" customFormat="1" ht="37.8" customHeight="1">
      <c r="A157" s="38"/>
      <c r="B157" s="39"/>
      <c r="C157" s="219" t="s">
        <v>166</v>
      </c>
      <c r="D157" s="219" t="s">
        <v>162</v>
      </c>
      <c r="E157" s="220" t="s">
        <v>190</v>
      </c>
      <c r="F157" s="221" t="s">
        <v>191</v>
      </c>
      <c r="G157" s="222" t="s">
        <v>165</v>
      </c>
      <c r="H157" s="223">
        <v>641.91600000000005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44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166</v>
      </c>
      <c r="AT157" s="231" t="s">
        <v>162</v>
      </c>
      <c r="AU157" s="231" t="s">
        <v>90</v>
      </c>
      <c r="AY157" s="17" t="s">
        <v>160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87</v>
      </c>
      <c r="BK157" s="232">
        <f>ROUND(I157*H157,2)</f>
        <v>0</v>
      </c>
      <c r="BL157" s="17" t="s">
        <v>166</v>
      </c>
      <c r="BM157" s="231" t="s">
        <v>515</v>
      </c>
    </row>
    <row r="158" s="13" customFormat="1">
      <c r="A158" s="13"/>
      <c r="B158" s="233"/>
      <c r="C158" s="234"/>
      <c r="D158" s="235" t="s">
        <v>168</v>
      </c>
      <c r="E158" s="236" t="s">
        <v>1</v>
      </c>
      <c r="F158" s="237" t="s">
        <v>516</v>
      </c>
      <c r="G158" s="234"/>
      <c r="H158" s="238">
        <v>641.91600000000005</v>
      </c>
      <c r="I158" s="239"/>
      <c r="J158" s="234"/>
      <c r="K158" s="234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168</v>
      </c>
      <c r="AU158" s="244" t="s">
        <v>90</v>
      </c>
      <c r="AV158" s="13" t="s">
        <v>90</v>
      </c>
      <c r="AW158" s="13" t="s">
        <v>34</v>
      </c>
      <c r="AX158" s="13" t="s">
        <v>87</v>
      </c>
      <c r="AY158" s="244" t="s">
        <v>160</v>
      </c>
    </row>
    <row r="159" s="2" customFormat="1" ht="24.15" customHeight="1">
      <c r="A159" s="38"/>
      <c r="B159" s="39"/>
      <c r="C159" s="219" t="s">
        <v>189</v>
      </c>
      <c r="D159" s="219" t="s">
        <v>162</v>
      </c>
      <c r="E159" s="220" t="s">
        <v>517</v>
      </c>
      <c r="F159" s="221" t="s">
        <v>518</v>
      </c>
      <c r="G159" s="222" t="s">
        <v>165</v>
      </c>
      <c r="H159" s="223">
        <v>58.356000000000002</v>
      </c>
      <c r="I159" s="224"/>
      <c r="J159" s="225">
        <f>ROUND(I159*H159,2)</f>
        <v>0</v>
      </c>
      <c r="K159" s="226"/>
      <c r="L159" s="44"/>
      <c r="M159" s="227" t="s">
        <v>1</v>
      </c>
      <c r="N159" s="228" t="s">
        <v>44</v>
      </c>
      <c r="O159" s="91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166</v>
      </c>
      <c r="AT159" s="231" t="s">
        <v>162</v>
      </c>
      <c r="AU159" s="231" t="s">
        <v>90</v>
      </c>
      <c r="AY159" s="17" t="s">
        <v>160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87</v>
      </c>
      <c r="BK159" s="232">
        <f>ROUND(I159*H159,2)</f>
        <v>0</v>
      </c>
      <c r="BL159" s="17" t="s">
        <v>166</v>
      </c>
      <c r="BM159" s="231" t="s">
        <v>519</v>
      </c>
    </row>
    <row r="160" s="13" customFormat="1">
      <c r="A160" s="13"/>
      <c r="B160" s="233"/>
      <c r="C160" s="234"/>
      <c r="D160" s="235" t="s">
        <v>168</v>
      </c>
      <c r="E160" s="236" t="s">
        <v>1</v>
      </c>
      <c r="F160" s="237" t="s">
        <v>514</v>
      </c>
      <c r="G160" s="234"/>
      <c r="H160" s="238">
        <v>58.356000000000002</v>
      </c>
      <c r="I160" s="239"/>
      <c r="J160" s="234"/>
      <c r="K160" s="234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168</v>
      </c>
      <c r="AU160" s="244" t="s">
        <v>90</v>
      </c>
      <c r="AV160" s="13" t="s">
        <v>90</v>
      </c>
      <c r="AW160" s="13" t="s">
        <v>34</v>
      </c>
      <c r="AX160" s="13" t="s">
        <v>87</v>
      </c>
      <c r="AY160" s="244" t="s">
        <v>160</v>
      </c>
    </row>
    <row r="161" s="2" customFormat="1" ht="33" customHeight="1">
      <c r="A161" s="38"/>
      <c r="B161" s="39"/>
      <c r="C161" s="219" t="s">
        <v>194</v>
      </c>
      <c r="D161" s="219" t="s">
        <v>162</v>
      </c>
      <c r="E161" s="220" t="s">
        <v>520</v>
      </c>
      <c r="F161" s="221" t="s">
        <v>521</v>
      </c>
      <c r="G161" s="222" t="s">
        <v>214</v>
      </c>
      <c r="H161" s="223">
        <v>99.204999999999998</v>
      </c>
      <c r="I161" s="224"/>
      <c r="J161" s="225">
        <f>ROUND(I161*H161,2)</f>
        <v>0</v>
      </c>
      <c r="K161" s="226"/>
      <c r="L161" s="44"/>
      <c r="M161" s="227" t="s">
        <v>1</v>
      </c>
      <c r="N161" s="228" t="s">
        <v>44</v>
      </c>
      <c r="O161" s="91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166</v>
      </c>
      <c r="AT161" s="231" t="s">
        <v>162</v>
      </c>
      <c r="AU161" s="231" t="s">
        <v>90</v>
      </c>
      <c r="AY161" s="17" t="s">
        <v>160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7" t="s">
        <v>87</v>
      </c>
      <c r="BK161" s="232">
        <f>ROUND(I161*H161,2)</f>
        <v>0</v>
      </c>
      <c r="BL161" s="17" t="s">
        <v>166</v>
      </c>
      <c r="BM161" s="231" t="s">
        <v>522</v>
      </c>
    </row>
    <row r="162" s="13" customFormat="1">
      <c r="A162" s="13"/>
      <c r="B162" s="233"/>
      <c r="C162" s="234"/>
      <c r="D162" s="235" t="s">
        <v>168</v>
      </c>
      <c r="E162" s="236" t="s">
        <v>1</v>
      </c>
      <c r="F162" s="237" t="s">
        <v>523</v>
      </c>
      <c r="G162" s="234"/>
      <c r="H162" s="238">
        <v>99.204999999999998</v>
      </c>
      <c r="I162" s="239"/>
      <c r="J162" s="234"/>
      <c r="K162" s="234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168</v>
      </c>
      <c r="AU162" s="244" t="s">
        <v>90</v>
      </c>
      <c r="AV162" s="13" t="s">
        <v>90</v>
      </c>
      <c r="AW162" s="13" t="s">
        <v>34</v>
      </c>
      <c r="AX162" s="13" t="s">
        <v>87</v>
      </c>
      <c r="AY162" s="244" t="s">
        <v>160</v>
      </c>
    </row>
    <row r="163" s="12" customFormat="1" ht="22.8" customHeight="1">
      <c r="A163" s="12"/>
      <c r="B163" s="203"/>
      <c r="C163" s="204"/>
      <c r="D163" s="205" t="s">
        <v>78</v>
      </c>
      <c r="E163" s="217" t="s">
        <v>90</v>
      </c>
      <c r="F163" s="217" t="s">
        <v>238</v>
      </c>
      <c r="G163" s="204"/>
      <c r="H163" s="204"/>
      <c r="I163" s="207"/>
      <c r="J163" s="218">
        <f>BK163</f>
        <v>0</v>
      </c>
      <c r="K163" s="204"/>
      <c r="L163" s="209"/>
      <c r="M163" s="210"/>
      <c r="N163" s="211"/>
      <c r="O163" s="211"/>
      <c r="P163" s="212">
        <f>SUM(P164:P196)</f>
        <v>0</v>
      </c>
      <c r="Q163" s="211"/>
      <c r="R163" s="212">
        <f>SUM(R164:R196)</f>
        <v>170.461879912824</v>
      </c>
      <c r="S163" s="211"/>
      <c r="T163" s="213">
        <f>SUM(T164:T196)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4" t="s">
        <v>87</v>
      </c>
      <c r="AT163" s="215" t="s">
        <v>78</v>
      </c>
      <c r="AU163" s="215" t="s">
        <v>87</v>
      </c>
      <c r="AY163" s="214" t="s">
        <v>160</v>
      </c>
      <c r="BK163" s="216">
        <f>SUM(BK164:BK196)</f>
        <v>0</v>
      </c>
    </row>
    <row r="164" s="2" customFormat="1" ht="24.15" customHeight="1">
      <c r="A164" s="38"/>
      <c r="B164" s="39"/>
      <c r="C164" s="219" t="s">
        <v>199</v>
      </c>
      <c r="D164" s="219" t="s">
        <v>162</v>
      </c>
      <c r="E164" s="220" t="s">
        <v>524</v>
      </c>
      <c r="F164" s="221" t="s">
        <v>525</v>
      </c>
      <c r="G164" s="222" t="s">
        <v>165</v>
      </c>
      <c r="H164" s="223">
        <v>52.956000000000003</v>
      </c>
      <c r="I164" s="224"/>
      <c r="J164" s="225">
        <f>ROUND(I164*H164,2)</f>
        <v>0</v>
      </c>
      <c r="K164" s="226"/>
      <c r="L164" s="44"/>
      <c r="M164" s="227" t="s">
        <v>1</v>
      </c>
      <c r="N164" s="228" t="s">
        <v>44</v>
      </c>
      <c r="O164" s="91"/>
      <c r="P164" s="229">
        <f>O164*H164</f>
        <v>0</v>
      </c>
      <c r="Q164" s="229">
        <v>2.5018722040000001</v>
      </c>
      <c r="R164" s="229">
        <f>Q164*H164</f>
        <v>132.489144435024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166</v>
      </c>
      <c r="AT164" s="231" t="s">
        <v>162</v>
      </c>
      <c r="AU164" s="231" t="s">
        <v>90</v>
      </c>
      <c r="AY164" s="17" t="s">
        <v>160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87</v>
      </c>
      <c r="BK164" s="232">
        <f>ROUND(I164*H164,2)</f>
        <v>0</v>
      </c>
      <c r="BL164" s="17" t="s">
        <v>166</v>
      </c>
      <c r="BM164" s="231" t="s">
        <v>526</v>
      </c>
    </row>
    <row r="165" s="13" customFormat="1">
      <c r="A165" s="13"/>
      <c r="B165" s="233"/>
      <c r="C165" s="234"/>
      <c r="D165" s="235" t="s">
        <v>168</v>
      </c>
      <c r="E165" s="236" t="s">
        <v>1</v>
      </c>
      <c r="F165" s="237" t="s">
        <v>495</v>
      </c>
      <c r="G165" s="234"/>
      <c r="H165" s="238">
        <v>3.508</v>
      </c>
      <c r="I165" s="239"/>
      <c r="J165" s="234"/>
      <c r="K165" s="234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168</v>
      </c>
      <c r="AU165" s="244" t="s">
        <v>90</v>
      </c>
      <c r="AV165" s="13" t="s">
        <v>90</v>
      </c>
      <c r="AW165" s="13" t="s">
        <v>34</v>
      </c>
      <c r="AX165" s="13" t="s">
        <v>79</v>
      </c>
      <c r="AY165" s="244" t="s">
        <v>160</v>
      </c>
    </row>
    <row r="166" s="13" customFormat="1">
      <c r="A166" s="13"/>
      <c r="B166" s="233"/>
      <c r="C166" s="234"/>
      <c r="D166" s="235" t="s">
        <v>168</v>
      </c>
      <c r="E166" s="236" t="s">
        <v>1</v>
      </c>
      <c r="F166" s="237" t="s">
        <v>496</v>
      </c>
      <c r="G166" s="234"/>
      <c r="H166" s="238">
        <v>1.361</v>
      </c>
      <c r="I166" s="239"/>
      <c r="J166" s="234"/>
      <c r="K166" s="234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168</v>
      </c>
      <c r="AU166" s="244" t="s">
        <v>90</v>
      </c>
      <c r="AV166" s="13" t="s">
        <v>90</v>
      </c>
      <c r="AW166" s="13" t="s">
        <v>34</v>
      </c>
      <c r="AX166" s="13" t="s">
        <v>79</v>
      </c>
      <c r="AY166" s="244" t="s">
        <v>160</v>
      </c>
    </row>
    <row r="167" s="13" customFormat="1">
      <c r="A167" s="13"/>
      <c r="B167" s="233"/>
      <c r="C167" s="234"/>
      <c r="D167" s="235" t="s">
        <v>168</v>
      </c>
      <c r="E167" s="236" t="s">
        <v>1</v>
      </c>
      <c r="F167" s="237" t="s">
        <v>497</v>
      </c>
      <c r="G167" s="234"/>
      <c r="H167" s="238">
        <v>3.4660000000000002</v>
      </c>
      <c r="I167" s="239"/>
      <c r="J167" s="234"/>
      <c r="K167" s="234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168</v>
      </c>
      <c r="AU167" s="244" t="s">
        <v>90</v>
      </c>
      <c r="AV167" s="13" t="s">
        <v>90</v>
      </c>
      <c r="AW167" s="13" t="s">
        <v>34</v>
      </c>
      <c r="AX167" s="13" t="s">
        <v>79</v>
      </c>
      <c r="AY167" s="244" t="s">
        <v>160</v>
      </c>
    </row>
    <row r="168" s="13" customFormat="1">
      <c r="A168" s="13"/>
      <c r="B168" s="233"/>
      <c r="C168" s="234"/>
      <c r="D168" s="235" t="s">
        <v>168</v>
      </c>
      <c r="E168" s="236" t="s">
        <v>1</v>
      </c>
      <c r="F168" s="237" t="s">
        <v>498</v>
      </c>
      <c r="G168" s="234"/>
      <c r="H168" s="238">
        <v>3.3490000000000002</v>
      </c>
      <c r="I168" s="239"/>
      <c r="J168" s="234"/>
      <c r="K168" s="234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168</v>
      </c>
      <c r="AU168" s="244" t="s">
        <v>90</v>
      </c>
      <c r="AV168" s="13" t="s">
        <v>90</v>
      </c>
      <c r="AW168" s="13" t="s">
        <v>34</v>
      </c>
      <c r="AX168" s="13" t="s">
        <v>79</v>
      </c>
      <c r="AY168" s="244" t="s">
        <v>160</v>
      </c>
    </row>
    <row r="169" s="13" customFormat="1">
      <c r="A169" s="13"/>
      <c r="B169" s="233"/>
      <c r="C169" s="234"/>
      <c r="D169" s="235" t="s">
        <v>168</v>
      </c>
      <c r="E169" s="236" t="s">
        <v>1</v>
      </c>
      <c r="F169" s="237" t="s">
        <v>499</v>
      </c>
      <c r="G169" s="234"/>
      <c r="H169" s="238">
        <v>3.242</v>
      </c>
      <c r="I169" s="239"/>
      <c r="J169" s="234"/>
      <c r="K169" s="234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168</v>
      </c>
      <c r="AU169" s="244" t="s">
        <v>90</v>
      </c>
      <c r="AV169" s="13" t="s">
        <v>90</v>
      </c>
      <c r="AW169" s="13" t="s">
        <v>34</v>
      </c>
      <c r="AX169" s="13" t="s">
        <v>79</v>
      </c>
      <c r="AY169" s="244" t="s">
        <v>160</v>
      </c>
    </row>
    <row r="170" s="13" customFormat="1">
      <c r="A170" s="13"/>
      <c r="B170" s="233"/>
      <c r="C170" s="234"/>
      <c r="D170" s="235" t="s">
        <v>168</v>
      </c>
      <c r="E170" s="236" t="s">
        <v>1</v>
      </c>
      <c r="F170" s="237" t="s">
        <v>500</v>
      </c>
      <c r="G170" s="234"/>
      <c r="H170" s="238">
        <v>1.28</v>
      </c>
      <c r="I170" s="239"/>
      <c r="J170" s="234"/>
      <c r="K170" s="234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168</v>
      </c>
      <c r="AU170" s="244" t="s">
        <v>90</v>
      </c>
      <c r="AV170" s="13" t="s">
        <v>90</v>
      </c>
      <c r="AW170" s="13" t="s">
        <v>34</v>
      </c>
      <c r="AX170" s="13" t="s">
        <v>79</v>
      </c>
      <c r="AY170" s="244" t="s">
        <v>160</v>
      </c>
    </row>
    <row r="171" s="13" customFormat="1">
      <c r="A171" s="13"/>
      <c r="B171" s="233"/>
      <c r="C171" s="234"/>
      <c r="D171" s="235" t="s">
        <v>168</v>
      </c>
      <c r="E171" s="236" t="s">
        <v>1</v>
      </c>
      <c r="F171" s="237" t="s">
        <v>501</v>
      </c>
      <c r="G171" s="234"/>
      <c r="H171" s="238">
        <v>3.6360000000000001</v>
      </c>
      <c r="I171" s="239"/>
      <c r="J171" s="234"/>
      <c r="K171" s="234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168</v>
      </c>
      <c r="AU171" s="244" t="s">
        <v>90</v>
      </c>
      <c r="AV171" s="13" t="s">
        <v>90</v>
      </c>
      <c r="AW171" s="13" t="s">
        <v>34</v>
      </c>
      <c r="AX171" s="13" t="s">
        <v>79</v>
      </c>
      <c r="AY171" s="244" t="s">
        <v>160</v>
      </c>
    </row>
    <row r="172" s="13" customFormat="1">
      <c r="A172" s="13"/>
      <c r="B172" s="233"/>
      <c r="C172" s="234"/>
      <c r="D172" s="235" t="s">
        <v>168</v>
      </c>
      <c r="E172" s="236" t="s">
        <v>1</v>
      </c>
      <c r="F172" s="237" t="s">
        <v>502</v>
      </c>
      <c r="G172" s="234"/>
      <c r="H172" s="238">
        <v>2.0459999999999998</v>
      </c>
      <c r="I172" s="239"/>
      <c r="J172" s="234"/>
      <c r="K172" s="234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168</v>
      </c>
      <c r="AU172" s="244" t="s">
        <v>90</v>
      </c>
      <c r="AV172" s="13" t="s">
        <v>90</v>
      </c>
      <c r="AW172" s="13" t="s">
        <v>34</v>
      </c>
      <c r="AX172" s="13" t="s">
        <v>79</v>
      </c>
      <c r="AY172" s="244" t="s">
        <v>160</v>
      </c>
    </row>
    <row r="173" s="13" customFormat="1">
      <c r="A173" s="13"/>
      <c r="B173" s="233"/>
      <c r="C173" s="234"/>
      <c r="D173" s="235" t="s">
        <v>168</v>
      </c>
      <c r="E173" s="236" t="s">
        <v>1</v>
      </c>
      <c r="F173" s="237" t="s">
        <v>503</v>
      </c>
      <c r="G173" s="234"/>
      <c r="H173" s="238">
        <v>6.6479999999999997</v>
      </c>
      <c r="I173" s="239"/>
      <c r="J173" s="234"/>
      <c r="K173" s="234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168</v>
      </c>
      <c r="AU173" s="244" t="s">
        <v>90</v>
      </c>
      <c r="AV173" s="13" t="s">
        <v>90</v>
      </c>
      <c r="AW173" s="13" t="s">
        <v>34</v>
      </c>
      <c r="AX173" s="13" t="s">
        <v>79</v>
      </c>
      <c r="AY173" s="244" t="s">
        <v>160</v>
      </c>
    </row>
    <row r="174" s="13" customFormat="1">
      <c r="A174" s="13"/>
      <c r="B174" s="233"/>
      <c r="C174" s="234"/>
      <c r="D174" s="235" t="s">
        <v>168</v>
      </c>
      <c r="E174" s="236" t="s">
        <v>1</v>
      </c>
      <c r="F174" s="237" t="s">
        <v>504</v>
      </c>
      <c r="G174" s="234"/>
      <c r="H174" s="238">
        <v>4.5119999999999996</v>
      </c>
      <c r="I174" s="239"/>
      <c r="J174" s="234"/>
      <c r="K174" s="234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168</v>
      </c>
      <c r="AU174" s="244" t="s">
        <v>90</v>
      </c>
      <c r="AV174" s="13" t="s">
        <v>90</v>
      </c>
      <c r="AW174" s="13" t="s">
        <v>34</v>
      </c>
      <c r="AX174" s="13" t="s">
        <v>79</v>
      </c>
      <c r="AY174" s="244" t="s">
        <v>160</v>
      </c>
    </row>
    <row r="175" s="13" customFormat="1">
      <c r="A175" s="13"/>
      <c r="B175" s="233"/>
      <c r="C175" s="234"/>
      <c r="D175" s="235" t="s">
        <v>168</v>
      </c>
      <c r="E175" s="236" t="s">
        <v>1</v>
      </c>
      <c r="F175" s="237" t="s">
        <v>505</v>
      </c>
      <c r="G175" s="234"/>
      <c r="H175" s="238">
        <v>1.6339999999999999</v>
      </c>
      <c r="I175" s="239"/>
      <c r="J175" s="234"/>
      <c r="K175" s="234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168</v>
      </c>
      <c r="AU175" s="244" t="s">
        <v>90</v>
      </c>
      <c r="AV175" s="13" t="s">
        <v>90</v>
      </c>
      <c r="AW175" s="13" t="s">
        <v>34</v>
      </c>
      <c r="AX175" s="13" t="s">
        <v>79</v>
      </c>
      <c r="AY175" s="244" t="s">
        <v>160</v>
      </c>
    </row>
    <row r="176" s="13" customFormat="1">
      <c r="A176" s="13"/>
      <c r="B176" s="233"/>
      <c r="C176" s="234"/>
      <c r="D176" s="235" t="s">
        <v>168</v>
      </c>
      <c r="E176" s="236" t="s">
        <v>1</v>
      </c>
      <c r="F176" s="237" t="s">
        <v>497</v>
      </c>
      <c r="G176" s="234"/>
      <c r="H176" s="238">
        <v>3.4660000000000002</v>
      </c>
      <c r="I176" s="239"/>
      <c r="J176" s="234"/>
      <c r="K176" s="234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168</v>
      </c>
      <c r="AU176" s="244" t="s">
        <v>90</v>
      </c>
      <c r="AV176" s="13" t="s">
        <v>90</v>
      </c>
      <c r="AW176" s="13" t="s">
        <v>34</v>
      </c>
      <c r="AX176" s="13" t="s">
        <v>79</v>
      </c>
      <c r="AY176" s="244" t="s">
        <v>160</v>
      </c>
    </row>
    <row r="177" s="13" customFormat="1">
      <c r="A177" s="13"/>
      <c r="B177" s="233"/>
      <c r="C177" s="234"/>
      <c r="D177" s="235" t="s">
        <v>168</v>
      </c>
      <c r="E177" s="236" t="s">
        <v>1</v>
      </c>
      <c r="F177" s="237" t="s">
        <v>498</v>
      </c>
      <c r="G177" s="234"/>
      <c r="H177" s="238">
        <v>3.3490000000000002</v>
      </c>
      <c r="I177" s="239"/>
      <c r="J177" s="234"/>
      <c r="K177" s="234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168</v>
      </c>
      <c r="AU177" s="244" t="s">
        <v>90</v>
      </c>
      <c r="AV177" s="13" t="s">
        <v>90</v>
      </c>
      <c r="AW177" s="13" t="s">
        <v>34</v>
      </c>
      <c r="AX177" s="13" t="s">
        <v>79</v>
      </c>
      <c r="AY177" s="244" t="s">
        <v>160</v>
      </c>
    </row>
    <row r="178" s="13" customFormat="1">
      <c r="A178" s="13"/>
      <c r="B178" s="233"/>
      <c r="C178" s="234"/>
      <c r="D178" s="235" t="s">
        <v>168</v>
      </c>
      <c r="E178" s="236" t="s">
        <v>1</v>
      </c>
      <c r="F178" s="237" t="s">
        <v>506</v>
      </c>
      <c r="G178" s="234"/>
      <c r="H178" s="238">
        <v>3.3740000000000001</v>
      </c>
      <c r="I178" s="239"/>
      <c r="J178" s="234"/>
      <c r="K178" s="234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168</v>
      </c>
      <c r="AU178" s="244" t="s">
        <v>90</v>
      </c>
      <c r="AV178" s="13" t="s">
        <v>90</v>
      </c>
      <c r="AW178" s="13" t="s">
        <v>34</v>
      </c>
      <c r="AX178" s="13" t="s">
        <v>79</v>
      </c>
      <c r="AY178" s="244" t="s">
        <v>160</v>
      </c>
    </row>
    <row r="179" s="13" customFormat="1">
      <c r="A179" s="13"/>
      <c r="B179" s="233"/>
      <c r="C179" s="234"/>
      <c r="D179" s="235" t="s">
        <v>168</v>
      </c>
      <c r="E179" s="236" t="s">
        <v>1</v>
      </c>
      <c r="F179" s="237" t="s">
        <v>507</v>
      </c>
      <c r="G179" s="234"/>
      <c r="H179" s="238">
        <v>1.27</v>
      </c>
      <c r="I179" s="239"/>
      <c r="J179" s="234"/>
      <c r="K179" s="234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168</v>
      </c>
      <c r="AU179" s="244" t="s">
        <v>90</v>
      </c>
      <c r="AV179" s="13" t="s">
        <v>90</v>
      </c>
      <c r="AW179" s="13" t="s">
        <v>34</v>
      </c>
      <c r="AX179" s="13" t="s">
        <v>79</v>
      </c>
      <c r="AY179" s="244" t="s">
        <v>160</v>
      </c>
    </row>
    <row r="180" s="13" customFormat="1">
      <c r="A180" s="13"/>
      <c r="B180" s="233"/>
      <c r="C180" s="234"/>
      <c r="D180" s="235" t="s">
        <v>168</v>
      </c>
      <c r="E180" s="236" t="s">
        <v>1</v>
      </c>
      <c r="F180" s="237" t="s">
        <v>497</v>
      </c>
      <c r="G180" s="234"/>
      <c r="H180" s="238">
        <v>3.4660000000000002</v>
      </c>
      <c r="I180" s="239"/>
      <c r="J180" s="234"/>
      <c r="K180" s="234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168</v>
      </c>
      <c r="AU180" s="244" t="s">
        <v>90</v>
      </c>
      <c r="AV180" s="13" t="s">
        <v>90</v>
      </c>
      <c r="AW180" s="13" t="s">
        <v>34</v>
      </c>
      <c r="AX180" s="13" t="s">
        <v>79</v>
      </c>
      <c r="AY180" s="244" t="s">
        <v>160</v>
      </c>
    </row>
    <row r="181" s="13" customFormat="1">
      <c r="A181" s="13"/>
      <c r="B181" s="233"/>
      <c r="C181" s="234"/>
      <c r="D181" s="235" t="s">
        <v>168</v>
      </c>
      <c r="E181" s="236" t="s">
        <v>1</v>
      </c>
      <c r="F181" s="237" t="s">
        <v>498</v>
      </c>
      <c r="G181" s="234"/>
      <c r="H181" s="238">
        <v>3.3490000000000002</v>
      </c>
      <c r="I181" s="239"/>
      <c r="J181" s="234"/>
      <c r="K181" s="234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168</v>
      </c>
      <c r="AU181" s="244" t="s">
        <v>90</v>
      </c>
      <c r="AV181" s="13" t="s">
        <v>90</v>
      </c>
      <c r="AW181" s="13" t="s">
        <v>34</v>
      </c>
      <c r="AX181" s="13" t="s">
        <v>79</v>
      </c>
      <c r="AY181" s="244" t="s">
        <v>160</v>
      </c>
    </row>
    <row r="182" s="14" customFormat="1">
      <c r="A182" s="14"/>
      <c r="B182" s="245"/>
      <c r="C182" s="246"/>
      <c r="D182" s="235" t="s">
        <v>168</v>
      </c>
      <c r="E182" s="247" t="s">
        <v>1</v>
      </c>
      <c r="F182" s="248" t="s">
        <v>175</v>
      </c>
      <c r="G182" s="246"/>
      <c r="H182" s="249">
        <v>52.956000000000003</v>
      </c>
      <c r="I182" s="250"/>
      <c r="J182" s="246"/>
      <c r="K182" s="246"/>
      <c r="L182" s="251"/>
      <c r="M182" s="252"/>
      <c r="N182" s="253"/>
      <c r="O182" s="253"/>
      <c r="P182" s="253"/>
      <c r="Q182" s="253"/>
      <c r="R182" s="253"/>
      <c r="S182" s="253"/>
      <c r="T182" s="25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5" t="s">
        <v>168</v>
      </c>
      <c r="AU182" s="255" t="s">
        <v>90</v>
      </c>
      <c r="AV182" s="14" t="s">
        <v>166</v>
      </c>
      <c r="AW182" s="14" t="s">
        <v>34</v>
      </c>
      <c r="AX182" s="14" t="s">
        <v>87</v>
      </c>
      <c r="AY182" s="255" t="s">
        <v>160</v>
      </c>
    </row>
    <row r="183" s="2" customFormat="1" ht="21.75" customHeight="1">
      <c r="A183" s="38"/>
      <c r="B183" s="39"/>
      <c r="C183" s="219" t="s">
        <v>204</v>
      </c>
      <c r="D183" s="219" t="s">
        <v>162</v>
      </c>
      <c r="E183" s="220" t="s">
        <v>527</v>
      </c>
      <c r="F183" s="221" t="s">
        <v>528</v>
      </c>
      <c r="G183" s="222" t="s">
        <v>214</v>
      </c>
      <c r="H183" s="223">
        <v>2.7290000000000001</v>
      </c>
      <c r="I183" s="224"/>
      <c r="J183" s="225">
        <f>ROUND(I183*H183,2)</f>
        <v>0</v>
      </c>
      <c r="K183" s="226"/>
      <c r="L183" s="44"/>
      <c r="M183" s="227" t="s">
        <v>1</v>
      </c>
      <c r="N183" s="228" t="s">
        <v>44</v>
      </c>
      <c r="O183" s="91"/>
      <c r="P183" s="229">
        <f>O183*H183</f>
        <v>0</v>
      </c>
      <c r="Q183" s="229">
        <v>1.0606207999999999</v>
      </c>
      <c r="R183" s="229">
        <f>Q183*H183</f>
        <v>2.8944341631999997</v>
      </c>
      <c r="S183" s="229">
        <v>0</v>
      </c>
      <c r="T183" s="23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1" t="s">
        <v>166</v>
      </c>
      <c r="AT183" s="231" t="s">
        <v>162</v>
      </c>
      <c r="AU183" s="231" t="s">
        <v>90</v>
      </c>
      <c r="AY183" s="17" t="s">
        <v>160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7" t="s">
        <v>87</v>
      </c>
      <c r="BK183" s="232">
        <f>ROUND(I183*H183,2)</f>
        <v>0</v>
      </c>
      <c r="BL183" s="17" t="s">
        <v>166</v>
      </c>
      <c r="BM183" s="231" t="s">
        <v>529</v>
      </c>
    </row>
    <row r="184" s="13" customFormat="1">
      <c r="A184" s="13"/>
      <c r="B184" s="233"/>
      <c r="C184" s="234"/>
      <c r="D184" s="235" t="s">
        <v>168</v>
      </c>
      <c r="E184" s="236" t="s">
        <v>1</v>
      </c>
      <c r="F184" s="237" t="s">
        <v>530</v>
      </c>
      <c r="G184" s="234"/>
      <c r="H184" s="238">
        <v>1.143</v>
      </c>
      <c r="I184" s="239"/>
      <c r="J184" s="234"/>
      <c r="K184" s="234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168</v>
      </c>
      <c r="AU184" s="244" t="s">
        <v>90</v>
      </c>
      <c r="AV184" s="13" t="s">
        <v>90</v>
      </c>
      <c r="AW184" s="13" t="s">
        <v>34</v>
      </c>
      <c r="AX184" s="13" t="s">
        <v>79</v>
      </c>
      <c r="AY184" s="244" t="s">
        <v>160</v>
      </c>
    </row>
    <row r="185" s="13" customFormat="1">
      <c r="A185" s="13"/>
      <c r="B185" s="233"/>
      <c r="C185" s="234"/>
      <c r="D185" s="235" t="s">
        <v>168</v>
      </c>
      <c r="E185" s="236" t="s">
        <v>1</v>
      </c>
      <c r="F185" s="237" t="s">
        <v>531</v>
      </c>
      <c r="G185" s="234"/>
      <c r="H185" s="238">
        <v>1.5860000000000001</v>
      </c>
      <c r="I185" s="239"/>
      <c r="J185" s="234"/>
      <c r="K185" s="234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168</v>
      </c>
      <c r="AU185" s="244" t="s">
        <v>90</v>
      </c>
      <c r="AV185" s="13" t="s">
        <v>90</v>
      </c>
      <c r="AW185" s="13" t="s">
        <v>34</v>
      </c>
      <c r="AX185" s="13" t="s">
        <v>79</v>
      </c>
      <c r="AY185" s="244" t="s">
        <v>160</v>
      </c>
    </row>
    <row r="186" s="14" customFormat="1">
      <c r="A186" s="14"/>
      <c r="B186" s="245"/>
      <c r="C186" s="246"/>
      <c r="D186" s="235" t="s">
        <v>168</v>
      </c>
      <c r="E186" s="247" t="s">
        <v>1</v>
      </c>
      <c r="F186" s="248" t="s">
        <v>175</v>
      </c>
      <c r="G186" s="246"/>
      <c r="H186" s="249">
        <v>2.7290000000000001</v>
      </c>
      <c r="I186" s="250"/>
      <c r="J186" s="246"/>
      <c r="K186" s="246"/>
      <c r="L186" s="251"/>
      <c r="M186" s="252"/>
      <c r="N186" s="253"/>
      <c r="O186" s="253"/>
      <c r="P186" s="253"/>
      <c r="Q186" s="253"/>
      <c r="R186" s="253"/>
      <c r="S186" s="253"/>
      <c r="T186" s="25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5" t="s">
        <v>168</v>
      </c>
      <c r="AU186" s="255" t="s">
        <v>90</v>
      </c>
      <c r="AV186" s="14" t="s">
        <v>166</v>
      </c>
      <c r="AW186" s="14" t="s">
        <v>34</v>
      </c>
      <c r="AX186" s="14" t="s">
        <v>87</v>
      </c>
      <c r="AY186" s="255" t="s">
        <v>160</v>
      </c>
    </row>
    <row r="187" s="2" customFormat="1" ht="44.25" customHeight="1">
      <c r="A187" s="38"/>
      <c r="B187" s="39"/>
      <c r="C187" s="219" t="s">
        <v>210</v>
      </c>
      <c r="D187" s="219" t="s">
        <v>162</v>
      </c>
      <c r="E187" s="220" t="s">
        <v>532</v>
      </c>
      <c r="F187" s="221" t="s">
        <v>533</v>
      </c>
      <c r="G187" s="222" t="s">
        <v>250</v>
      </c>
      <c r="H187" s="223">
        <v>105.173</v>
      </c>
      <c r="I187" s="224"/>
      <c r="J187" s="225">
        <f>ROUND(I187*H187,2)</f>
        <v>0</v>
      </c>
      <c r="K187" s="226"/>
      <c r="L187" s="44"/>
      <c r="M187" s="227" t="s">
        <v>1</v>
      </c>
      <c r="N187" s="228" t="s">
        <v>44</v>
      </c>
      <c r="O187" s="91"/>
      <c r="P187" s="229">
        <f>O187*H187</f>
        <v>0</v>
      </c>
      <c r="Q187" s="229">
        <v>0.20439779999999999</v>
      </c>
      <c r="R187" s="229">
        <f>Q187*H187</f>
        <v>21.497129819399998</v>
      </c>
      <c r="S187" s="229">
        <v>0</v>
      </c>
      <c r="T187" s="23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1" t="s">
        <v>166</v>
      </c>
      <c r="AT187" s="231" t="s">
        <v>162</v>
      </c>
      <c r="AU187" s="231" t="s">
        <v>90</v>
      </c>
      <c r="AY187" s="17" t="s">
        <v>160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7" t="s">
        <v>87</v>
      </c>
      <c r="BK187" s="232">
        <f>ROUND(I187*H187,2)</f>
        <v>0</v>
      </c>
      <c r="BL187" s="17" t="s">
        <v>166</v>
      </c>
      <c r="BM187" s="231" t="s">
        <v>534</v>
      </c>
    </row>
    <row r="188" s="13" customFormat="1">
      <c r="A188" s="13"/>
      <c r="B188" s="233"/>
      <c r="C188" s="234"/>
      <c r="D188" s="235" t="s">
        <v>168</v>
      </c>
      <c r="E188" s="236" t="s">
        <v>1</v>
      </c>
      <c r="F188" s="237" t="s">
        <v>535</v>
      </c>
      <c r="G188" s="234"/>
      <c r="H188" s="238">
        <v>105.173</v>
      </c>
      <c r="I188" s="239"/>
      <c r="J188" s="234"/>
      <c r="K188" s="234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168</v>
      </c>
      <c r="AU188" s="244" t="s">
        <v>90</v>
      </c>
      <c r="AV188" s="13" t="s">
        <v>90</v>
      </c>
      <c r="AW188" s="13" t="s">
        <v>34</v>
      </c>
      <c r="AX188" s="13" t="s">
        <v>87</v>
      </c>
      <c r="AY188" s="244" t="s">
        <v>160</v>
      </c>
    </row>
    <row r="189" s="2" customFormat="1" ht="24.15" customHeight="1">
      <c r="A189" s="38"/>
      <c r="B189" s="39"/>
      <c r="C189" s="219" t="s">
        <v>217</v>
      </c>
      <c r="D189" s="219" t="s">
        <v>162</v>
      </c>
      <c r="E189" s="220" t="s">
        <v>536</v>
      </c>
      <c r="F189" s="221" t="s">
        <v>537</v>
      </c>
      <c r="G189" s="222" t="s">
        <v>165</v>
      </c>
      <c r="H189" s="223">
        <v>5.4000000000000004</v>
      </c>
      <c r="I189" s="224"/>
      <c r="J189" s="225">
        <f>ROUND(I189*H189,2)</f>
        <v>0</v>
      </c>
      <c r="K189" s="226"/>
      <c r="L189" s="44"/>
      <c r="M189" s="227" t="s">
        <v>1</v>
      </c>
      <c r="N189" s="228" t="s">
        <v>44</v>
      </c>
      <c r="O189" s="91"/>
      <c r="P189" s="229">
        <f>O189*H189</f>
        <v>0</v>
      </c>
      <c r="Q189" s="229">
        <v>2.5018722040000001</v>
      </c>
      <c r="R189" s="229">
        <f>Q189*H189</f>
        <v>13.510109901600002</v>
      </c>
      <c r="S189" s="229">
        <v>0</v>
      </c>
      <c r="T189" s="23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1" t="s">
        <v>166</v>
      </c>
      <c r="AT189" s="231" t="s">
        <v>162</v>
      </c>
      <c r="AU189" s="231" t="s">
        <v>90</v>
      </c>
      <c r="AY189" s="17" t="s">
        <v>160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7" t="s">
        <v>87</v>
      </c>
      <c r="BK189" s="232">
        <f>ROUND(I189*H189,2)</f>
        <v>0</v>
      </c>
      <c r="BL189" s="17" t="s">
        <v>166</v>
      </c>
      <c r="BM189" s="231" t="s">
        <v>538</v>
      </c>
    </row>
    <row r="190" s="13" customFormat="1">
      <c r="A190" s="13"/>
      <c r="B190" s="233"/>
      <c r="C190" s="234"/>
      <c r="D190" s="235" t="s">
        <v>168</v>
      </c>
      <c r="E190" s="236" t="s">
        <v>1</v>
      </c>
      <c r="F190" s="237" t="s">
        <v>511</v>
      </c>
      <c r="G190" s="234"/>
      <c r="H190" s="238">
        <v>1.3500000000000001</v>
      </c>
      <c r="I190" s="239"/>
      <c r="J190" s="234"/>
      <c r="K190" s="234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168</v>
      </c>
      <c r="AU190" s="244" t="s">
        <v>90</v>
      </c>
      <c r="AV190" s="13" t="s">
        <v>90</v>
      </c>
      <c r="AW190" s="13" t="s">
        <v>34</v>
      </c>
      <c r="AX190" s="13" t="s">
        <v>79</v>
      </c>
      <c r="AY190" s="244" t="s">
        <v>160</v>
      </c>
    </row>
    <row r="191" s="13" customFormat="1">
      <c r="A191" s="13"/>
      <c r="B191" s="233"/>
      <c r="C191" s="234"/>
      <c r="D191" s="235" t="s">
        <v>168</v>
      </c>
      <c r="E191" s="236" t="s">
        <v>1</v>
      </c>
      <c r="F191" s="237" t="s">
        <v>511</v>
      </c>
      <c r="G191" s="234"/>
      <c r="H191" s="238">
        <v>1.3500000000000001</v>
      </c>
      <c r="I191" s="239"/>
      <c r="J191" s="234"/>
      <c r="K191" s="234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168</v>
      </c>
      <c r="AU191" s="244" t="s">
        <v>90</v>
      </c>
      <c r="AV191" s="13" t="s">
        <v>90</v>
      </c>
      <c r="AW191" s="13" t="s">
        <v>34</v>
      </c>
      <c r="AX191" s="13" t="s">
        <v>79</v>
      </c>
      <c r="AY191" s="244" t="s">
        <v>160</v>
      </c>
    </row>
    <row r="192" s="13" customFormat="1">
      <c r="A192" s="13"/>
      <c r="B192" s="233"/>
      <c r="C192" s="234"/>
      <c r="D192" s="235" t="s">
        <v>168</v>
      </c>
      <c r="E192" s="236" t="s">
        <v>1</v>
      </c>
      <c r="F192" s="237" t="s">
        <v>511</v>
      </c>
      <c r="G192" s="234"/>
      <c r="H192" s="238">
        <v>1.3500000000000001</v>
      </c>
      <c r="I192" s="239"/>
      <c r="J192" s="234"/>
      <c r="K192" s="234"/>
      <c r="L192" s="240"/>
      <c r="M192" s="241"/>
      <c r="N192" s="242"/>
      <c r="O192" s="242"/>
      <c r="P192" s="242"/>
      <c r="Q192" s="242"/>
      <c r="R192" s="242"/>
      <c r="S192" s="242"/>
      <c r="T192" s="24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4" t="s">
        <v>168</v>
      </c>
      <c r="AU192" s="244" t="s">
        <v>90</v>
      </c>
      <c r="AV192" s="13" t="s">
        <v>90</v>
      </c>
      <c r="AW192" s="13" t="s">
        <v>34</v>
      </c>
      <c r="AX192" s="13" t="s">
        <v>79</v>
      </c>
      <c r="AY192" s="244" t="s">
        <v>160</v>
      </c>
    </row>
    <row r="193" s="13" customFormat="1">
      <c r="A193" s="13"/>
      <c r="B193" s="233"/>
      <c r="C193" s="234"/>
      <c r="D193" s="235" t="s">
        <v>168</v>
      </c>
      <c r="E193" s="236" t="s">
        <v>1</v>
      </c>
      <c r="F193" s="237" t="s">
        <v>511</v>
      </c>
      <c r="G193" s="234"/>
      <c r="H193" s="238">
        <v>1.3500000000000001</v>
      </c>
      <c r="I193" s="239"/>
      <c r="J193" s="234"/>
      <c r="K193" s="234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168</v>
      </c>
      <c r="AU193" s="244" t="s">
        <v>90</v>
      </c>
      <c r="AV193" s="13" t="s">
        <v>90</v>
      </c>
      <c r="AW193" s="13" t="s">
        <v>34</v>
      </c>
      <c r="AX193" s="13" t="s">
        <v>79</v>
      </c>
      <c r="AY193" s="244" t="s">
        <v>160</v>
      </c>
    </row>
    <row r="194" s="14" customFormat="1">
      <c r="A194" s="14"/>
      <c r="B194" s="245"/>
      <c r="C194" s="246"/>
      <c r="D194" s="235" t="s">
        <v>168</v>
      </c>
      <c r="E194" s="247" t="s">
        <v>1</v>
      </c>
      <c r="F194" s="248" t="s">
        <v>175</v>
      </c>
      <c r="G194" s="246"/>
      <c r="H194" s="249">
        <v>5.4000000000000004</v>
      </c>
      <c r="I194" s="250"/>
      <c r="J194" s="246"/>
      <c r="K194" s="246"/>
      <c r="L194" s="251"/>
      <c r="M194" s="252"/>
      <c r="N194" s="253"/>
      <c r="O194" s="253"/>
      <c r="P194" s="253"/>
      <c r="Q194" s="253"/>
      <c r="R194" s="253"/>
      <c r="S194" s="253"/>
      <c r="T194" s="25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5" t="s">
        <v>168</v>
      </c>
      <c r="AU194" s="255" t="s">
        <v>90</v>
      </c>
      <c r="AV194" s="14" t="s">
        <v>166</v>
      </c>
      <c r="AW194" s="14" t="s">
        <v>34</v>
      </c>
      <c r="AX194" s="14" t="s">
        <v>87</v>
      </c>
      <c r="AY194" s="255" t="s">
        <v>160</v>
      </c>
    </row>
    <row r="195" s="2" customFormat="1" ht="21.75" customHeight="1">
      <c r="A195" s="38"/>
      <c r="B195" s="39"/>
      <c r="C195" s="219" t="s">
        <v>223</v>
      </c>
      <c r="D195" s="219" t="s">
        <v>162</v>
      </c>
      <c r="E195" s="220" t="s">
        <v>539</v>
      </c>
      <c r="F195" s="221" t="s">
        <v>540</v>
      </c>
      <c r="G195" s="222" t="s">
        <v>214</v>
      </c>
      <c r="H195" s="223">
        <v>0.067000000000000004</v>
      </c>
      <c r="I195" s="224"/>
      <c r="J195" s="225">
        <f>ROUND(I195*H195,2)</f>
        <v>0</v>
      </c>
      <c r="K195" s="226"/>
      <c r="L195" s="44"/>
      <c r="M195" s="227" t="s">
        <v>1</v>
      </c>
      <c r="N195" s="228" t="s">
        <v>44</v>
      </c>
      <c r="O195" s="91"/>
      <c r="P195" s="229">
        <f>O195*H195</f>
        <v>0</v>
      </c>
      <c r="Q195" s="229">
        <v>1.0606207999999999</v>
      </c>
      <c r="R195" s="229">
        <f>Q195*H195</f>
        <v>0.0710615936</v>
      </c>
      <c r="S195" s="229">
        <v>0</v>
      </c>
      <c r="T195" s="23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1" t="s">
        <v>166</v>
      </c>
      <c r="AT195" s="231" t="s">
        <v>162</v>
      </c>
      <c r="AU195" s="231" t="s">
        <v>90</v>
      </c>
      <c r="AY195" s="17" t="s">
        <v>160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7" t="s">
        <v>87</v>
      </c>
      <c r="BK195" s="232">
        <f>ROUND(I195*H195,2)</f>
        <v>0</v>
      </c>
      <c r="BL195" s="17" t="s">
        <v>166</v>
      </c>
      <c r="BM195" s="231" t="s">
        <v>541</v>
      </c>
    </row>
    <row r="196" s="13" customFormat="1">
      <c r="A196" s="13"/>
      <c r="B196" s="233"/>
      <c r="C196" s="234"/>
      <c r="D196" s="235" t="s">
        <v>168</v>
      </c>
      <c r="E196" s="236" t="s">
        <v>1</v>
      </c>
      <c r="F196" s="237" t="s">
        <v>542</v>
      </c>
      <c r="G196" s="234"/>
      <c r="H196" s="238">
        <v>0.067000000000000004</v>
      </c>
      <c r="I196" s="239"/>
      <c r="J196" s="234"/>
      <c r="K196" s="234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168</v>
      </c>
      <c r="AU196" s="244" t="s">
        <v>90</v>
      </c>
      <c r="AV196" s="13" t="s">
        <v>90</v>
      </c>
      <c r="AW196" s="13" t="s">
        <v>34</v>
      </c>
      <c r="AX196" s="13" t="s">
        <v>87</v>
      </c>
      <c r="AY196" s="244" t="s">
        <v>160</v>
      </c>
    </row>
    <row r="197" s="12" customFormat="1" ht="22.8" customHeight="1">
      <c r="A197" s="12"/>
      <c r="B197" s="203"/>
      <c r="C197" s="204"/>
      <c r="D197" s="205" t="s">
        <v>78</v>
      </c>
      <c r="E197" s="217" t="s">
        <v>180</v>
      </c>
      <c r="F197" s="217" t="s">
        <v>543</v>
      </c>
      <c r="G197" s="204"/>
      <c r="H197" s="204"/>
      <c r="I197" s="207"/>
      <c r="J197" s="218">
        <f>BK197</f>
        <v>0</v>
      </c>
      <c r="K197" s="204"/>
      <c r="L197" s="209"/>
      <c r="M197" s="210"/>
      <c r="N197" s="211"/>
      <c r="O197" s="211"/>
      <c r="P197" s="212">
        <f>SUM(P198:P336)</f>
        <v>0</v>
      </c>
      <c r="Q197" s="211"/>
      <c r="R197" s="212">
        <f>SUM(R198:R336)</f>
        <v>70.081565849260002</v>
      </c>
      <c r="S197" s="211"/>
      <c r="T197" s="213">
        <f>SUM(T198:T336)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4" t="s">
        <v>87</v>
      </c>
      <c r="AT197" s="215" t="s">
        <v>78</v>
      </c>
      <c r="AU197" s="215" t="s">
        <v>87</v>
      </c>
      <c r="AY197" s="214" t="s">
        <v>160</v>
      </c>
      <c r="BK197" s="216">
        <f>SUM(BK198:BK336)</f>
        <v>0</v>
      </c>
    </row>
    <row r="198" s="2" customFormat="1" ht="24.15" customHeight="1">
      <c r="A198" s="38"/>
      <c r="B198" s="39"/>
      <c r="C198" s="219" t="s">
        <v>227</v>
      </c>
      <c r="D198" s="219" t="s">
        <v>162</v>
      </c>
      <c r="E198" s="220" t="s">
        <v>544</v>
      </c>
      <c r="F198" s="221" t="s">
        <v>545</v>
      </c>
      <c r="G198" s="222" t="s">
        <v>220</v>
      </c>
      <c r="H198" s="223">
        <v>238.983</v>
      </c>
      <c r="I198" s="224"/>
      <c r="J198" s="225">
        <f>ROUND(I198*H198,2)</f>
        <v>0</v>
      </c>
      <c r="K198" s="226"/>
      <c r="L198" s="44"/>
      <c r="M198" s="227" t="s">
        <v>1</v>
      </c>
      <c r="N198" s="228" t="s">
        <v>44</v>
      </c>
      <c r="O198" s="91"/>
      <c r="P198" s="229">
        <f>O198*H198</f>
        <v>0</v>
      </c>
      <c r="Q198" s="229">
        <v>0.0034619</v>
      </c>
      <c r="R198" s="229">
        <f>Q198*H198</f>
        <v>0.8273352477</v>
      </c>
      <c r="S198" s="229">
        <v>0</v>
      </c>
      <c r="T198" s="23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1" t="s">
        <v>166</v>
      </c>
      <c r="AT198" s="231" t="s">
        <v>162</v>
      </c>
      <c r="AU198" s="231" t="s">
        <v>90</v>
      </c>
      <c r="AY198" s="17" t="s">
        <v>160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7" t="s">
        <v>87</v>
      </c>
      <c r="BK198" s="232">
        <f>ROUND(I198*H198,2)</f>
        <v>0</v>
      </c>
      <c r="BL198" s="17" t="s">
        <v>166</v>
      </c>
      <c r="BM198" s="231" t="s">
        <v>546</v>
      </c>
    </row>
    <row r="199" s="13" customFormat="1">
      <c r="A199" s="13"/>
      <c r="B199" s="233"/>
      <c r="C199" s="234"/>
      <c r="D199" s="235" t="s">
        <v>168</v>
      </c>
      <c r="E199" s="236" t="s">
        <v>1</v>
      </c>
      <c r="F199" s="237" t="s">
        <v>547</v>
      </c>
      <c r="G199" s="234"/>
      <c r="H199" s="238">
        <v>9.5449999999999999</v>
      </c>
      <c r="I199" s="239"/>
      <c r="J199" s="234"/>
      <c r="K199" s="234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168</v>
      </c>
      <c r="AU199" s="244" t="s">
        <v>90</v>
      </c>
      <c r="AV199" s="13" t="s">
        <v>90</v>
      </c>
      <c r="AW199" s="13" t="s">
        <v>34</v>
      </c>
      <c r="AX199" s="13" t="s">
        <v>79</v>
      </c>
      <c r="AY199" s="244" t="s">
        <v>160</v>
      </c>
    </row>
    <row r="200" s="13" customFormat="1">
      <c r="A200" s="13"/>
      <c r="B200" s="233"/>
      <c r="C200" s="234"/>
      <c r="D200" s="235" t="s">
        <v>168</v>
      </c>
      <c r="E200" s="236" t="s">
        <v>1</v>
      </c>
      <c r="F200" s="237" t="s">
        <v>548</v>
      </c>
      <c r="G200" s="234"/>
      <c r="H200" s="238">
        <v>0.378</v>
      </c>
      <c r="I200" s="239"/>
      <c r="J200" s="234"/>
      <c r="K200" s="234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168</v>
      </c>
      <c r="AU200" s="244" t="s">
        <v>90</v>
      </c>
      <c r="AV200" s="13" t="s">
        <v>90</v>
      </c>
      <c r="AW200" s="13" t="s">
        <v>34</v>
      </c>
      <c r="AX200" s="13" t="s">
        <v>79</v>
      </c>
      <c r="AY200" s="244" t="s">
        <v>160</v>
      </c>
    </row>
    <row r="201" s="13" customFormat="1">
      <c r="A201" s="13"/>
      <c r="B201" s="233"/>
      <c r="C201" s="234"/>
      <c r="D201" s="235" t="s">
        <v>168</v>
      </c>
      <c r="E201" s="236" t="s">
        <v>1</v>
      </c>
      <c r="F201" s="237" t="s">
        <v>549</v>
      </c>
      <c r="G201" s="234"/>
      <c r="H201" s="238">
        <v>9.923</v>
      </c>
      <c r="I201" s="239"/>
      <c r="J201" s="234"/>
      <c r="K201" s="234"/>
      <c r="L201" s="240"/>
      <c r="M201" s="241"/>
      <c r="N201" s="242"/>
      <c r="O201" s="242"/>
      <c r="P201" s="242"/>
      <c r="Q201" s="242"/>
      <c r="R201" s="242"/>
      <c r="S201" s="242"/>
      <c r="T201" s="24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4" t="s">
        <v>168</v>
      </c>
      <c r="AU201" s="244" t="s">
        <v>90</v>
      </c>
      <c r="AV201" s="13" t="s">
        <v>90</v>
      </c>
      <c r="AW201" s="13" t="s">
        <v>34</v>
      </c>
      <c r="AX201" s="13" t="s">
        <v>79</v>
      </c>
      <c r="AY201" s="244" t="s">
        <v>160</v>
      </c>
    </row>
    <row r="202" s="13" customFormat="1">
      <c r="A202" s="13"/>
      <c r="B202" s="233"/>
      <c r="C202" s="234"/>
      <c r="D202" s="235" t="s">
        <v>168</v>
      </c>
      <c r="E202" s="236" t="s">
        <v>1</v>
      </c>
      <c r="F202" s="237" t="s">
        <v>550</v>
      </c>
      <c r="G202" s="234"/>
      <c r="H202" s="238">
        <v>11.946999999999999</v>
      </c>
      <c r="I202" s="239"/>
      <c r="J202" s="234"/>
      <c r="K202" s="234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168</v>
      </c>
      <c r="AU202" s="244" t="s">
        <v>90</v>
      </c>
      <c r="AV202" s="13" t="s">
        <v>90</v>
      </c>
      <c r="AW202" s="13" t="s">
        <v>34</v>
      </c>
      <c r="AX202" s="13" t="s">
        <v>79</v>
      </c>
      <c r="AY202" s="244" t="s">
        <v>160</v>
      </c>
    </row>
    <row r="203" s="13" customFormat="1">
      <c r="A203" s="13"/>
      <c r="B203" s="233"/>
      <c r="C203" s="234"/>
      <c r="D203" s="235" t="s">
        <v>168</v>
      </c>
      <c r="E203" s="236" t="s">
        <v>1</v>
      </c>
      <c r="F203" s="237" t="s">
        <v>551</v>
      </c>
      <c r="G203" s="234"/>
      <c r="H203" s="238">
        <v>10.081</v>
      </c>
      <c r="I203" s="239"/>
      <c r="J203" s="234"/>
      <c r="K203" s="234"/>
      <c r="L203" s="240"/>
      <c r="M203" s="241"/>
      <c r="N203" s="242"/>
      <c r="O203" s="242"/>
      <c r="P203" s="242"/>
      <c r="Q203" s="242"/>
      <c r="R203" s="242"/>
      <c r="S203" s="242"/>
      <c r="T203" s="24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4" t="s">
        <v>168</v>
      </c>
      <c r="AU203" s="244" t="s">
        <v>90</v>
      </c>
      <c r="AV203" s="13" t="s">
        <v>90</v>
      </c>
      <c r="AW203" s="13" t="s">
        <v>34</v>
      </c>
      <c r="AX203" s="13" t="s">
        <v>79</v>
      </c>
      <c r="AY203" s="244" t="s">
        <v>160</v>
      </c>
    </row>
    <row r="204" s="13" customFormat="1">
      <c r="A204" s="13"/>
      <c r="B204" s="233"/>
      <c r="C204" s="234"/>
      <c r="D204" s="235" t="s">
        <v>168</v>
      </c>
      <c r="E204" s="236" t="s">
        <v>1</v>
      </c>
      <c r="F204" s="237" t="s">
        <v>552</v>
      </c>
      <c r="G204" s="234"/>
      <c r="H204" s="238">
        <v>3.3359999999999999</v>
      </c>
      <c r="I204" s="239"/>
      <c r="J204" s="234"/>
      <c r="K204" s="234"/>
      <c r="L204" s="240"/>
      <c r="M204" s="241"/>
      <c r="N204" s="242"/>
      <c r="O204" s="242"/>
      <c r="P204" s="242"/>
      <c r="Q204" s="242"/>
      <c r="R204" s="242"/>
      <c r="S204" s="242"/>
      <c r="T204" s="24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4" t="s">
        <v>168</v>
      </c>
      <c r="AU204" s="244" t="s">
        <v>90</v>
      </c>
      <c r="AV204" s="13" t="s">
        <v>90</v>
      </c>
      <c r="AW204" s="13" t="s">
        <v>34</v>
      </c>
      <c r="AX204" s="13" t="s">
        <v>79</v>
      </c>
      <c r="AY204" s="244" t="s">
        <v>160</v>
      </c>
    </row>
    <row r="205" s="13" customFormat="1">
      <c r="A205" s="13"/>
      <c r="B205" s="233"/>
      <c r="C205" s="234"/>
      <c r="D205" s="235" t="s">
        <v>168</v>
      </c>
      <c r="E205" s="236" t="s">
        <v>1</v>
      </c>
      <c r="F205" s="237" t="s">
        <v>553</v>
      </c>
      <c r="G205" s="234"/>
      <c r="H205" s="238">
        <v>0.314</v>
      </c>
      <c r="I205" s="239"/>
      <c r="J205" s="234"/>
      <c r="K205" s="234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168</v>
      </c>
      <c r="AU205" s="244" t="s">
        <v>90</v>
      </c>
      <c r="AV205" s="13" t="s">
        <v>90</v>
      </c>
      <c r="AW205" s="13" t="s">
        <v>34</v>
      </c>
      <c r="AX205" s="13" t="s">
        <v>79</v>
      </c>
      <c r="AY205" s="244" t="s">
        <v>160</v>
      </c>
    </row>
    <row r="206" s="13" customFormat="1">
      <c r="A206" s="13"/>
      <c r="B206" s="233"/>
      <c r="C206" s="234"/>
      <c r="D206" s="235" t="s">
        <v>168</v>
      </c>
      <c r="E206" s="236" t="s">
        <v>1</v>
      </c>
      <c r="F206" s="237" t="s">
        <v>554</v>
      </c>
      <c r="G206" s="234"/>
      <c r="H206" s="238">
        <v>3.1789999999999998</v>
      </c>
      <c r="I206" s="239"/>
      <c r="J206" s="234"/>
      <c r="K206" s="234"/>
      <c r="L206" s="240"/>
      <c r="M206" s="241"/>
      <c r="N206" s="242"/>
      <c r="O206" s="242"/>
      <c r="P206" s="242"/>
      <c r="Q206" s="242"/>
      <c r="R206" s="242"/>
      <c r="S206" s="242"/>
      <c r="T206" s="24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4" t="s">
        <v>168</v>
      </c>
      <c r="AU206" s="244" t="s">
        <v>90</v>
      </c>
      <c r="AV206" s="13" t="s">
        <v>90</v>
      </c>
      <c r="AW206" s="13" t="s">
        <v>34</v>
      </c>
      <c r="AX206" s="13" t="s">
        <v>79</v>
      </c>
      <c r="AY206" s="244" t="s">
        <v>160</v>
      </c>
    </row>
    <row r="207" s="13" customFormat="1">
      <c r="A207" s="13"/>
      <c r="B207" s="233"/>
      <c r="C207" s="234"/>
      <c r="D207" s="235" t="s">
        <v>168</v>
      </c>
      <c r="E207" s="236" t="s">
        <v>1</v>
      </c>
      <c r="F207" s="237" t="s">
        <v>555</v>
      </c>
      <c r="G207" s="234"/>
      <c r="H207" s="238">
        <v>9.7669999999999995</v>
      </c>
      <c r="I207" s="239"/>
      <c r="J207" s="234"/>
      <c r="K207" s="234"/>
      <c r="L207" s="240"/>
      <c r="M207" s="241"/>
      <c r="N207" s="242"/>
      <c r="O207" s="242"/>
      <c r="P207" s="242"/>
      <c r="Q207" s="242"/>
      <c r="R207" s="242"/>
      <c r="S207" s="242"/>
      <c r="T207" s="24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4" t="s">
        <v>168</v>
      </c>
      <c r="AU207" s="244" t="s">
        <v>90</v>
      </c>
      <c r="AV207" s="13" t="s">
        <v>90</v>
      </c>
      <c r="AW207" s="13" t="s">
        <v>34</v>
      </c>
      <c r="AX207" s="13" t="s">
        <v>79</v>
      </c>
      <c r="AY207" s="244" t="s">
        <v>160</v>
      </c>
    </row>
    <row r="208" s="13" customFormat="1">
      <c r="A208" s="13"/>
      <c r="B208" s="233"/>
      <c r="C208" s="234"/>
      <c r="D208" s="235" t="s">
        <v>168</v>
      </c>
      <c r="E208" s="236" t="s">
        <v>1</v>
      </c>
      <c r="F208" s="237" t="s">
        <v>556</v>
      </c>
      <c r="G208" s="234"/>
      <c r="H208" s="238">
        <v>11.569000000000001</v>
      </c>
      <c r="I208" s="239"/>
      <c r="J208" s="234"/>
      <c r="K208" s="234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168</v>
      </c>
      <c r="AU208" s="244" t="s">
        <v>90</v>
      </c>
      <c r="AV208" s="13" t="s">
        <v>90</v>
      </c>
      <c r="AW208" s="13" t="s">
        <v>34</v>
      </c>
      <c r="AX208" s="13" t="s">
        <v>79</v>
      </c>
      <c r="AY208" s="244" t="s">
        <v>160</v>
      </c>
    </row>
    <row r="209" s="13" customFormat="1">
      <c r="A209" s="13"/>
      <c r="B209" s="233"/>
      <c r="C209" s="234"/>
      <c r="D209" s="235" t="s">
        <v>168</v>
      </c>
      <c r="E209" s="236" t="s">
        <v>1</v>
      </c>
      <c r="F209" s="237" t="s">
        <v>557</v>
      </c>
      <c r="G209" s="234"/>
      <c r="H209" s="238">
        <v>3.0379999999999998</v>
      </c>
      <c r="I209" s="239"/>
      <c r="J209" s="234"/>
      <c r="K209" s="234"/>
      <c r="L209" s="240"/>
      <c r="M209" s="241"/>
      <c r="N209" s="242"/>
      <c r="O209" s="242"/>
      <c r="P209" s="242"/>
      <c r="Q209" s="242"/>
      <c r="R209" s="242"/>
      <c r="S209" s="242"/>
      <c r="T209" s="24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4" t="s">
        <v>168</v>
      </c>
      <c r="AU209" s="244" t="s">
        <v>90</v>
      </c>
      <c r="AV209" s="13" t="s">
        <v>90</v>
      </c>
      <c r="AW209" s="13" t="s">
        <v>34</v>
      </c>
      <c r="AX209" s="13" t="s">
        <v>79</v>
      </c>
      <c r="AY209" s="244" t="s">
        <v>160</v>
      </c>
    </row>
    <row r="210" s="13" customFormat="1">
      <c r="A210" s="13"/>
      <c r="B210" s="233"/>
      <c r="C210" s="234"/>
      <c r="D210" s="235" t="s">
        <v>168</v>
      </c>
      <c r="E210" s="236" t="s">
        <v>1</v>
      </c>
      <c r="F210" s="237" t="s">
        <v>558</v>
      </c>
      <c r="G210" s="234"/>
      <c r="H210" s="238">
        <v>0.29999999999999999</v>
      </c>
      <c r="I210" s="239"/>
      <c r="J210" s="234"/>
      <c r="K210" s="234"/>
      <c r="L210" s="240"/>
      <c r="M210" s="241"/>
      <c r="N210" s="242"/>
      <c r="O210" s="242"/>
      <c r="P210" s="242"/>
      <c r="Q210" s="242"/>
      <c r="R210" s="242"/>
      <c r="S210" s="242"/>
      <c r="T210" s="24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4" t="s">
        <v>168</v>
      </c>
      <c r="AU210" s="244" t="s">
        <v>90</v>
      </c>
      <c r="AV210" s="13" t="s">
        <v>90</v>
      </c>
      <c r="AW210" s="13" t="s">
        <v>34</v>
      </c>
      <c r="AX210" s="13" t="s">
        <v>79</v>
      </c>
      <c r="AY210" s="244" t="s">
        <v>160</v>
      </c>
    </row>
    <row r="211" s="13" customFormat="1">
      <c r="A211" s="13"/>
      <c r="B211" s="233"/>
      <c r="C211" s="234"/>
      <c r="D211" s="235" t="s">
        <v>168</v>
      </c>
      <c r="E211" s="236" t="s">
        <v>1</v>
      </c>
      <c r="F211" s="237" t="s">
        <v>559</v>
      </c>
      <c r="G211" s="234"/>
      <c r="H211" s="238">
        <v>3.1880000000000002</v>
      </c>
      <c r="I211" s="239"/>
      <c r="J211" s="234"/>
      <c r="K211" s="234"/>
      <c r="L211" s="240"/>
      <c r="M211" s="241"/>
      <c r="N211" s="242"/>
      <c r="O211" s="242"/>
      <c r="P211" s="242"/>
      <c r="Q211" s="242"/>
      <c r="R211" s="242"/>
      <c r="S211" s="242"/>
      <c r="T211" s="24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168</v>
      </c>
      <c r="AU211" s="244" t="s">
        <v>90</v>
      </c>
      <c r="AV211" s="13" t="s">
        <v>90</v>
      </c>
      <c r="AW211" s="13" t="s">
        <v>34</v>
      </c>
      <c r="AX211" s="13" t="s">
        <v>79</v>
      </c>
      <c r="AY211" s="244" t="s">
        <v>160</v>
      </c>
    </row>
    <row r="212" s="13" customFormat="1">
      <c r="A212" s="13"/>
      <c r="B212" s="233"/>
      <c r="C212" s="234"/>
      <c r="D212" s="235" t="s">
        <v>168</v>
      </c>
      <c r="E212" s="236" t="s">
        <v>1</v>
      </c>
      <c r="F212" s="237" t="s">
        <v>560</v>
      </c>
      <c r="G212" s="234"/>
      <c r="H212" s="238">
        <v>9.2850000000000001</v>
      </c>
      <c r="I212" s="239"/>
      <c r="J212" s="234"/>
      <c r="K212" s="234"/>
      <c r="L212" s="240"/>
      <c r="M212" s="241"/>
      <c r="N212" s="242"/>
      <c r="O212" s="242"/>
      <c r="P212" s="242"/>
      <c r="Q212" s="242"/>
      <c r="R212" s="242"/>
      <c r="S212" s="242"/>
      <c r="T212" s="24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4" t="s">
        <v>168</v>
      </c>
      <c r="AU212" s="244" t="s">
        <v>90</v>
      </c>
      <c r="AV212" s="13" t="s">
        <v>90</v>
      </c>
      <c r="AW212" s="13" t="s">
        <v>34</v>
      </c>
      <c r="AX212" s="13" t="s">
        <v>79</v>
      </c>
      <c r="AY212" s="244" t="s">
        <v>160</v>
      </c>
    </row>
    <row r="213" s="13" customFormat="1">
      <c r="A213" s="13"/>
      <c r="B213" s="233"/>
      <c r="C213" s="234"/>
      <c r="D213" s="235" t="s">
        <v>168</v>
      </c>
      <c r="E213" s="236" t="s">
        <v>1</v>
      </c>
      <c r="F213" s="237" t="s">
        <v>561</v>
      </c>
      <c r="G213" s="234"/>
      <c r="H213" s="238">
        <v>7.056</v>
      </c>
      <c r="I213" s="239"/>
      <c r="J213" s="234"/>
      <c r="K213" s="234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168</v>
      </c>
      <c r="AU213" s="244" t="s">
        <v>90</v>
      </c>
      <c r="AV213" s="13" t="s">
        <v>90</v>
      </c>
      <c r="AW213" s="13" t="s">
        <v>34</v>
      </c>
      <c r="AX213" s="13" t="s">
        <v>79</v>
      </c>
      <c r="AY213" s="244" t="s">
        <v>160</v>
      </c>
    </row>
    <row r="214" s="13" customFormat="1">
      <c r="A214" s="13"/>
      <c r="B214" s="233"/>
      <c r="C214" s="234"/>
      <c r="D214" s="235" t="s">
        <v>168</v>
      </c>
      <c r="E214" s="236" t="s">
        <v>1</v>
      </c>
      <c r="F214" s="237" t="s">
        <v>562</v>
      </c>
      <c r="G214" s="234"/>
      <c r="H214" s="238">
        <v>4.2770000000000001</v>
      </c>
      <c r="I214" s="239"/>
      <c r="J214" s="234"/>
      <c r="K214" s="234"/>
      <c r="L214" s="240"/>
      <c r="M214" s="241"/>
      <c r="N214" s="242"/>
      <c r="O214" s="242"/>
      <c r="P214" s="242"/>
      <c r="Q214" s="242"/>
      <c r="R214" s="242"/>
      <c r="S214" s="242"/>
      <c r="T214" s="24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4" t="s">
        <v>168</v>
      </c>
      <c r="AU214" s="244" t="s">
        <v>90</v>
      </c>
      <c r="AV214" s="13" t="s">
        <v>90</v>
      </c>
      <c r="AW214" s="13" t="s">
        <v>34</v>
      </c>
      <c r="AX214" s="13" t="s">
        <v>79</v>
      </c>
      <c r="AY214" s="244" t="s">
        <v>160</v>
      </c>
    </row>
    <row r="215" s="13" customFormat="1">
      <c r="A215" s="13"/>
      <c r="B215" s="233"/>
      <c r="C215" s="234"/>
      <c r="D215" s="235" t="s">
        <v>168</v>
      </c>
      <c r="E215" s="236" t="s">
        <v>1</v>
      </c>
      <c r="F215" s="237" t="s">
        <v>563</v>
      </c>
      <c r="G215" s="234"/>
      <c r="H215" s="238">
        <v>1.5</v>
      </c>
      <c r="I215" s="239"/>
      <c r="J215" s="234"/>
      <c r="K215" s="234"/>
      <c r="L215" s="240"/>
      <c r="M215" s="241"/>
      <c r="N215" s="242"/>
      <c r="O215" s="242"/>
      <c r="P215" s="242"/>
      <c r="Q215" s="242"/>
      <c r="R215" s="242"/>
      <c r="S215" s="242"/>
      <c r="T215" s="24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4" t="s">
        <v>168</v>
      </c>
      <c r="AU215" s="244" t="s">
        <v>90</v>
      </c>
      <c r="AV215" s="13" t="s">
        <v>90</v>
      </c>
      <c r="AW215" s="13" t="s">
        <v>34</v>
      </c>
      <c r="AX215" s="13" t="s">
        <v>79</v>
      </c>
      <c r="AY215" s="244" t="s">
        <v>160</v>
      </c>
    </row>
    <row r="216" s="13" customFormat="1">
      <c r="A216" s="13"/>
      <c r="B216" s="233"/>
      <c r="C216" s="234"/>
      <c r="D216" s="235" t="s">
        <v>168</v>
      </c>
      <c r="E216" s="236" t="s">
        <v>1</v>
      </c>
      <c r="F216" s="237" t="s">
        <v>564</v>
      </c>
      <c r="G216" s="234"/>
      <c r="H216" s="238">
        <v>0.20000000000000001</v>
      </c>
      <c r="I216" s="239"/>
      <c r="J216" s="234"/>
      <c r="K216" s="234"/>
      <c r="L216" s="240"/>
      <c r="M216" s="241"/>
      <c r="N216" s="242"/>
      <c r="O216" s="242"/>
      <c r="P216" s="242"/>
      <c r="Q216" s="242"/>
      <c r="R216" s="242"/>
      <c r="S216" s="242"/>
      <c r="T216" s="24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4" t="s">
        <v>168</v>
      </c>
      <c r="AU216" s="244" t="s">
        <v>90</v>
      </c>
      <c r="AV216" s="13" t="s">
        <v>90</v>
      </c>
      <c r="AW216" s="13" t="s">
        <v>34</v>
      </c>
      <c r="AX216" s="13" t="s">
        <v>79</v>
      </c>
      <c r="AY216" s="244" t="s">
        <v>160</v>
      </c>
    </row>
    <row r="217" s="13" customFormat="1">
      <c r="A217" s="13"/>
      <c r="B217" s="233"/>
      <c r="C217" s="234"/>
      <c r="D217" s="235" t="s">
        <v>168</v>
      </c>
      <c r="E217" s="236" t="s">
        <v>1</v>
      </c>
      <c r="F217" s="237" t="s">
        <v>565</v>
      </c>
      <c r="G217" s="234"/>
      <c r="H217" s="238">
        <v>1.3</v>
      </c>
      <c r="I217" s="239"/>
      <c r="J217" s="234"/>
      <c r="K217" s="234"/>
      <c r="L217" s="240"/>
      <c r="M217" s="241"/>
      <c r="N217" s="242"/>
      <c r="O217" s="242"/>
      <c r="P217" s="242"/>
      <c r="Q217" s="242"/>
      <c r="R217" s="242"/>
      <c r="S217" s="242"/>
      <c r="T217" s="24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4" t="s">
        <v>168</v>
      </c>
      <c r="AU217" s="244" t="s">
        <v>90</v>
      </c>
      <c r="AV217" s="13" t="s">
        <v>90</v>
      </c>
      <c r="AW217" s="13" t="s">
        <v>34</v>
      </c>
      <c r="AX217" s="13" t="s">
        <v>79</v>
      </c>
      <c r="AY217" s="244" t="s">
        <v>160</v>
      </c>
    </row>
    <row r="218" s="13" customFormat="1">
      <c r="A218" s="13"/>
      <c r="B218" s="233"/>
      <c r="C218" s="234"/>
      <c r="D218" s="235" t="s">
        <v>168</v>
      </c>
      <c r="E218" s="236" t="s">
        <v>1</v>
      </c>
      <c r="F218" s="237" t="s">
        <v>566</v>
      </c>
      <c r="G218" s="234"/>
      <c r="H218" s="238">
        <v>4.077</v>
      </c>
      <c r="I218" s="239"/>
      <c r="J218" s="234"/>
      <c r="K218" s="234"/>
      <c r="L218" s="240"/>
      <c r="M218" s="241"/>
      <c r="N218" s="242"/>
      <c r="O218" s="242"/>
      <c r="P218" s="242"/>
      <c r="Q218" s="242"/>
      <c r="R218" s="242"/>
      <c r="S218" s="242"/>
      <c r="T218" s="24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4" t="s">
        <v>168</v>
      </c>
      <c r="AU218" s="244" t="s">
        <v>90</v>
      </c>
      <c r="AV218" s="13" t="s">
        <v>90</v>
      </c>
      <c r="AW218" s="13" t="s">
        <v>34</v>
      </c>
      <c r="AX218" s="13" t="s">
        <v>79</v>
      </c>
      <c r="AY218" s="244" t="s">
        <v>160</v>
      </c>
    </row>
    <row r="219" s="13" customFormat="1">
      <c r="A219" s="13"/>
      <c r="B219" s="233"/>
      <c r="C219" s="234"/>
      <c r="D219" s="235" t="s">
        <v>168</v>
      </c>
      <c r="E219" s="236" t="s">
        <v>1</v>
      </c>
      <c r="F219" s="237" t="s">
        <v>561</v>
      </c>
      <c r="G219" s="234"/>
      <c r="H219" s="238">
        <v>7.056</v>
      </c>
      <c r="I219" s="239"/>
      <c r="J219" s="234"/>
      <c r="K219" s="234"/>
      <c r="L219" s="240"/>
      <c r="M219" s="241"/>
      <c r="N219" s="242"/>
      <c r="O219" s="242"/>
      <c r="P219" s="242"/>
      <c r="Q219" s="242"/>
      <c r="R219" s="242"/>
      <c r="S219" s="242"/>
      <c r="T219" s="24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168</v>
      </c>
      <c r="AU219" s="244" t="s">
        <v>90</v>
      </c>
      <c r="AV219" s="13" t="s">
        <v>90</v>
      </c>
      <c r="AW219" s="13" t="s">
        <v>34</v>
      </c>
      <c r="AX219" s="13" t="s">
        <v>79</v>
      </c>
      <c r="AY219" s="244" t="s">
        <v>160</v>
      </c>
    </row>
    <row r="220" s="13" customFormat="1">
      <c r="A220" s="13"/>
      <c r="B220" s="233"/>
      <c r="C220" s="234"/>
      <c r="D220" s="235" t="s">
        <v>168</v>
      </c>
      <c r="E220" s="236" t="s">
        <v>1</v>
      </c>
      <c r="F220" s="237" t="s">
        <v>567</v>
      </c>
      <c r="G220" s="234"/>
      <c r="H220" s="238">
        <v>8.9849999999999994</v>
      </c>
      <c r="I220" s="239"/>
      <c r="J220" s="234"/>
      <c r="K220" s="234"/>
      <c r="L220" s="240"/>
      <c r="M220" s="241"/>
      <c r="N220" s="242"/>
      <c r="O220" s="242"/>
      <c r="P220" s="242"/>
      <c r="Q220" s="242"/>
      <c r="R220" s="242"/>
      <c r="S220" s="242"/>
      <c r="T220" s="24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4" t="s">
        <v>168</v>
      </c>
      <c r="AU220" s="244" t="s">
        <v>90</v>
      </c>
      <c r="AV220" s="13" t="s">
        <v>90</v>
      </c>
      <c r="AW220" s="13" t="s">
        <v>34</v>
      </c>
      <c r="AX220" s="13" t="s">
        <v>79</v>
      </c>
      <c r="AY220" s="244" t="s">
        <v>160</v>
      </c>
    </row>
    <row r="221" s="13" customFormat="1">
      <c r="A221" s="13"/>
      <c r="B221" s="233"/>
      <c r="C221" s="234"/>
      <c r="D221" s="235" t="s">
        <v>168</v>
      </c>
      <c r="E221" s="236" t="s">
        <v>1</v>
      </c>
      <c r="F221" s="237" t="s">
        <v>568</v>
      </c>
      <c r="G221" s="234"/>
      <c r="H221" s="238">
        <v>1.7030000000000001</v>
      </c>
      <c r="I221" s="239"/>
      <c r="J221" s="234"/>
      <c r="K221" s="234"/>
      <c r="L221" s="240"/>
      <c r="M221" s="241"/>
      <c r="N221" s="242"/>
      <c r="O221" s="242"/>
      <c r="P221" s="242"/>
      <c r="Q221" s="242"/>
      <c r="R221" s="242"/>
      <c r="S221" s="242"/>
      <c r="T221" s="24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4" t="s">
        <v>168</v>
      </c>
      <c r="AU221" s="244" t="s">
        <v>90</v>
      </c>
      <c r="AV221" s="13" t="s">
        <v>90</v>
      </c>
      <c r="AW221" s="13" t="s">
        <v>34</v>
      </c>
      <c r="AX221" s="13" t="s">
        <v>79</v>
      </c>
      <c r="AY221" s="244" t="s">
        <v>160</v>
      </c>
    </row>
    <row r="222" s="13" customFormat="1">
      <c r="A222" s="13"/>
      <c r="B222" s="233"/>
      <c r="C222" s="234"/>
      <c r="D222" s="235" t="s">
        <v>168</v>
      </c>
      <c r="E222" s="236" t="s">
        <v>1</v>
      </c>
      <c r="F222" s="237" t="s">
        <v>569</v>
      </c>
      <c r="G222" s="234"/>
      <c r="H222" s="238">
        <v>0.26200000000000001</v>
      </c>
      <c r="I222" s="239"/>
      <c r="J222" s="234"/>
      <c r="K222" s="234"/>
      <c r="L222" s="240"/>
      <c r="M222" s="241"/>
      <c r="N222" s="242"/>
      <c r="O222" s="242"/>
      <c r="P222" s="242"/>
      <c r="Q222" s="242"/>
      <c r="R222" s="242"/>
      <c r="S222" s="242"/>
      <c r="T222" s="24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4" t="s">
        <v>168</v>
      </c>
      <c r="AU222" s="244" t="s">
        <v>90</v>
      </c>
      <c r="AV222" s="13" t="s">
        <v>90</v>
      </c>
      <c r="AW222" s="13" t="s">
        <v>34</v>
      </c>
      <c r="AX222" s="13" t="s">
        <v>79</v>
      </c>
      <c r="AY222" s="244" t="s">
        <v>160</v>
      </c>
    </row>
    <row r="223" s="13" customFormat="1">
      <c r="A223" s="13"/>
      <c r="B223" s="233"/>
      <c r="C223" s="234"/>
      <c r="D223" s="235" t="s">
        <v>168</v>
      </c>
      <c r="E223" s="236" t="s">
        <v>1</v>
      </c>
      <c r="F223" s="237" t="s">
        <v>570</v>
      </c>
      <c r="G223" s="234"/>
      <c r="H223" s="238">
        <v>1.9650000000000001</v>
      </c>
      <c r="I223" s="239"/>
      <c r="J223" s="234"/>
      <c r="K223" s="234"/>
      <c r="L223" s="240"/>
      <c r="M223" s="241"/>
      <c r="N223" s="242"/>
      <c r="O223" s="242"/>
      <c r="P223" s="242"/>
      <c r="Q223" s="242"/>
      <c r="R223" s="242"/>
      <c r="S223" s="242"/>
      <c r="T223" s="24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4" t="s">
        <v>168</v>
      </c>
      <c r="AU223" s="244" t="s">
        <v>90</v>
      </c>
      <c r="AV223" s="13" t="s">
        <v>90</v>
      </c>
      <c r="AW223" s="13" t="s">
        <v>34</v>
      </c>
      <c r="AX223" s="13" t="s">
        <v>79</v>
      </c>
      <c r="AY223" s="244" t="s">
        <v>160</v>
      </c>
    </row>
    <row r="224" s="13" customFormat="1">
      <c r="A224" s="13"/>
      <c r="B224" s="233"/>
      <c r="C224" s="234"/>
      <c r="D224" s="235" t="s">
        <v>168</v>
      </c>
      <c r="E224" s="236" t="s">
        <v>1</v>
      </c>
      <c r="F224" s="237" t="s">
        <v>571</v>
      </c>
      <c r="G224" s="234"/>
      <c r="H224" s="238">
        <v>8.109</v>
      </c>
      <c r="I224" s="239"/>
      <c r="J224" s="234"/>
      <c r="K224" s="234"/>
      <c r="L224" s="240"/>
      <c r="M224" s="241"/>
      <c r="N224" s="242"/>
      <c r="O224" s="242"/>
      <c r="P224" s="242"/>
      <c r="Q224" s="242"/>
      <c r="R224" s="242"/>
      <c r="S224" s="242"/>
      <c r="T224" s="24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4" t="s">
        <v>168</v>
      </c>
      <c r="AU224" s="244" t="s">
        <v>90</v>
      </c>
      <c r="AV224" s="13" t="s">
        <v>90</v>
      </c>
      <c r="AW224" s="13" t="s">
        <v>34</v>
      </c>
      <c r="AX224" s="13" t="s">
        <v>79</v>
      </c>
      <c r="AY224" s="244" t="s">
        <v>160</v>
      </c>
    </row>
    <row r="225" s="13" customFormat="1">
      <c r="A225" s="13"/>
      <c r="B225" s="233"/>
      <c r="C225" s="234"/>
      <c r="D225" s="235" t="s">
        <v>168</v>
      </c>
      <c r="E225" s="236" t="s">
        <v>1</v>
      </c>
      <c r="F225" s="237" t="s">
        <v>572</v>
      </c>
      <c r="G225" s="234"/>
      <c r="H225" s="238">
        <v>4.0780000000000003</v>
      </c>
      <c r="I225" s="239"/>
      <c r="J225" s="234"/>
      <c r="K225" s="234"/>
      <c r="L225" s="240"/>
      <c r="M225" s="241"/>
      <c r="N225" s="242"/>
      <c r="O225" s="242"/>
      <c r="P225" s="242"/>
      <c r="Q225" s="242"/>
      <c r="R225" s="242"/>
      <c r="S225" s="242"/>
      <c r="T225" s="24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4" t="s">
        <v>168</v>
      </c>
      <c r="AU225" s="244" t="s">
        <v>90</v>
      </c>
      <c r="AV225" s="13" t="s">
        <v>90</v>
      </c>
      <c r="AW225" s="13" t="s">
        <v>34</v>
      </c>
      <c r="AX225" s="13" t="s">
        <v>79</v>
      </c>
      <c r="AY225" s="244" t="s">
        <v>160</v>
      </c>
    </row>
    <row r="226" s="13" customFormat="1">
      <c r="A226" s="13"/>
      <c r="B226" s="233"/>
      <c r="C226" s="234"/>
      <c r="D226" s="235" t="s">
        <v>168</v>
      </c>
      <c r="E226" s="236" t="s">
        <v>1</v>
      </c>
      <c r="F226" s="237" t="s">
        <v>573</v>
      </c>
      <c r="G226" s="234"/>
      <c r="H226" s="238">
        <v>3.7559999999999998</v>
      </c>
      <c r="I226" s="239"/>
      <c r="J226" s="234"/>
      <c r="K226" s="234"/>
      <c r="L226" s="240"/>
      <c r="M226" s="241"/>
      <c r="N226" s="242"/>
      <c r="O226" s="242"/>
      <c r="P226" s="242"/>
      <c r="Q226" s="242"/>
      <c r="R226" s="242"/>
      <c r="S226" s="242"/>
      <c r="T226" s="24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4" t="s">
        <v>168</v>
      </c>
      <c r="AU226" s="244" t="s">
        <v>90</v>
      </c>
      <c r="AV226" s="13" t="s">
        <v>90</v>
      </c>
      <c r="AW226" s="13" t="s">
        <v>34</v>
      </c>
      <c r="AX226" s="13" t="s">
        <v>79</v>
      </c>
      <c r="AY226" s="244" t="s">
        <v>160</v>
      </c>
    </row>
    <row r="227" s="13" customFormat="1">
      <c r="A227" s="13"/>
      <c r="B227" s="233"/>
      <c r="C227" s="234"/>
      <c r="D227" s="235" t="s">
        <v>168</v>
      </c>
      <c r="E227" s="236" t="s">
        <v>1</v>
      </c>
      <c r="F227" s="237" t="s">
        <v>574</v>
      </c>
      <c r="G227" s="234"/>
      <c r="H227" s="238">
        <v>5.4779999999999998</v>
      </c>
      <c r="I227" s="239"/>
      <c r="J227" s="234"/>
      <c r="K227" s="234"/>
      <c r="L227" s="240"/>
      <c r="M227" s="241"/>
      <c r="N227" s="242"/>
      <c r="O227" s="242"/>
      <c r="P227" s="242"/>
      <c r="Q227" s="242"/>
      <c r="R227" s="242"/>
      <c r="S227" s="242"/>
      <c r="T227" s="24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4" t="s">
        <v>168</v>
      </c>
      <c r="AU227" s="244" t="s">
        <v>90</v>
      </c>
      <c r="AV227" s="13" t="s">
        <v>90</v>
      </c>
      <c r="AW227" s="13" t="s">
        <v>34</v>
      </c>
      <c r="AX227" s="13" t="s">
        <v>79</v>
      </c>
      <c r="AY227" s="244" t="s">
        <v>160</v>
      </c>
    </row>
    <row r="228" s="13" customFormat="1">
      <c r="A228" s="13"/>
      <c r="B228" s="233"/>
      <c r="C228" s="234"/>
      <c r="D228" s="235" t="s">
        <v>168</v>
      </c>
      <c r="E228" s="236" t="s">
        <v>1</v>
      </c>
      <c r="F228" s="237" t="s">
        <v>575</v>
      </c>
      <c r="G228" s="234"/>
      <c r="H228" s="238">
        <v>2.0569999999999999</v>
      </c>
      <c r="I228" s="239"/>
      <c r="J228" s="234"/>
      <c r="K228" s="234"/>
      <c r="L228" s="240"/>
      <c r="M228" s="241"/>
      <c r="N228" s="242"/>
      <c r="O228" s="242"/>
      <c r="P228" s="242"/>
      <c r="Q228" s="242"/>
      <c r="R228" s="242"/>
      <c r="S228" s="242"/>
      <c r="T228" s="24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4" t="s">
        <v>168</v>
      </c>
      <c r="AU228" s="244" t="s">
        <v>90</v>
      </c>
      <c r="AV228" s="13" t="s">
        <v>90</v>
      </c>
      <c r="AW228" s="13" t="s">
        <v>34</v>
      </c>
      <c r="AX228" s="13" t="s">
        <v>79</v>
      </c>
      <c r="AY228" s="244" t="s">
        <v>160</v>
      </c>
    </row>
    <row r="229" s="13" customFormat="1">
      <c r="A229" s="13"/>
      <c r="B229" s="233"/>
      <c r="C229" s="234"/>
      <c r="D229" s="235" t="s">
        <v>168</v>
      </c>
      <c r="E229" s="236" t="s">
        <v>1</v>
      </c>
      <c r="F229" s="237" t="s">
        <v>576</v>
      </c>
      <c r="G229" s="234"/>
      <c r="H229" s="238">
        <v>0.24199999999999999</v>
      </c>
      <c r="I229" s="239"/>
      <c r="J229" s="234"/>
      <c r="K229" s="234"/>
      <c r="L229" s="240"/>
      <c r="M229" s="241"/>
      <c r="N229" s="242"/>
      <c r="O229" s="242"/>
      <c r="P229" s="242"/>
      <c r="Q229" s="242"/>
      <c r="R229" s="242"/>
      <c r="S229" s="242"/>
      <c r="T229" s="24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4" t="s">
        <v>168</v>
      </c>
      <c r="AU229" s="244" t="s">
        <v>90</v>
      </c>
      <c r="AV229" s="13" t="s">
        <v>90</v>
      </c>
      <c r="AW229" s="13" t="s">
        <v>34</v>
      </c>
      <c r="AX229" s="13" t="s">
        <v>79</v>
      </c>
      <c r="AY229" s="244" t="s">
        <v>160</v>
      </c>
    </row>
    <row r="230" s="13" customFormat="1">
      <c r="A230" s="13"/>
      <c r="B230" s="233"/>
      <c r="C230" s="234"/>
      <c r="D230" s="235" t="s">
        <v>168</v>
      </c>
      <c r="E230" s="236" t="s">
        <v>1</v>
      </c>
      <c r="F230" s="237" t="s">
        <v>577</v>
      </c>
      <c r="G230" s="234"/>
      <c r="H230" s="238">
        <v>1.815</v>
      </c>
      <c r="I230" s="239"/>
      <c r="J230" s="234"/>
      <c r="K230" s="234"/>
      <c r="L230" s="240"/>
      <c r="M230" s="241"/>
      <c r="N230" s="242"/>
      <c r="O230" s="242"/>
      <c r="P230" s="242"/>
      <c r="Q230" s="242"/>
      <c r="R230" s="242"/>
      <c r="S230" s="242"/>
      <c r="T230" s="24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4" t="s">
        <v>168</v>
      </c>
      <c r="AU230" s="244" t="s">
        <v>90</v>
      </c>
      <c r="AV230" s="13" t="s">
        <v>90</v>
      </c>
      <c r="AW230" s="13" t="s">
        <v>34</v>
      </c>
      <c r="AX230" s="13" t="s">
        <v>79</v>
      </c>
      <c r="AY230" s="244" t="s">
        <v>160</v>
      </c>
    </row>
    <row r="231" s="13" customFormat="1">
      <c r="A231" s="13"/>
      <c r="B231" s="233"/>
      <c r="C231" s="234"/>
      <c r="D231" s="235" t="s">
        <v>168</v>
      </c>
      <c r="E231" s="236" t="s">
        <v>1</v>
      </c>
      <c r="F231" s="237" t="s">
        <v>578</v>
      </c>
      <c r="G231" s="234"/>
      <c r="H231" s="238">
        <v>5.2359999999999998</v>
      </c>
      <c r="I231" s="239"/>
      <c r="J231" s="234"/>
      <c r="K231" s="234"/>
      <c r="L231" s="240"/>
      <c r="M231" s="241"/>
      <c r="N231" s="242"/>
      <c r="O231" s="242"/>
      <c r="P231" s="242"/>
      <c r="Q231" s="242"/>
      <c r="R231" s="242"/>
      <c r="S231" s="242"/>
      <c r="T231" s="24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4" t="s">
        <v>168</v>
      </c>
      <c r="AU231" s="244" t="s">
        <v>90</v>
      </c>
      <c r="AV231" s="13" t="s">
        <v>90</v>
      </c>
      <c r="AW231" s="13" t="s">
        <v>34</v>
      </c>
      <c r="AX231" s="13" t="s">
        <v>79</v>
      </c>
      <c r="AY231" s="244" t="s">
        <v>160</v>
      </c>
    </row>
    <row r="232" s="13" customFormat="1">
      <c r="A232" s="13"/>
      <c r="B232" s="233"/>
      <c r="C232" s="234"/>
      <c r="D232" s="235" t="s">
        <v>168</v>
      </c>
      <c r="E232" s="236" t="s">
        <v>1</v>
      </c>
      <c r="F232" s="237" t="s">
        <v>579</v>
      </c>
      <c r="G232" s="234"/>
      <c r="H232" s="238">
        <v>3.7599999999999998</v>
      </c>
      <c r="I232" s="239"/>
      <c r="J232" s="234"/>
      <c r="K232" s="234"/>
      <c r="L232" s="240"/>
      <c r="M232" s="241"/>
      <c r="N232" s="242"/>
      <c r="O232" s="242"/>
      <c r="P232" s="242"/>
      <c r="Q232" s="242"/>
      <c r="R232" s="242"/>
      <c r="S232" s="242"/>
      <c r="T232" s="24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4" t="s">
        <v>168</v>
      </c>
      <c r="AU232" s="244" t="s">
        <v>90</v>
      </c>
      <c r="AV232" s="13" t="s">
        <v>90</v>
      </c>
      <c r="AW232" s="13" t="s">
        <v>34</v>
      </c>
      <c r="AX232" s="13" t="s">
        <v>79</v>
      </c>
      <c r="AY232" s="244" t="s">
        <v>160</v>
      </c>
    </row>
    <row r="233" s="13" customFormat="1">
      <c r="A233" s="13"/>
      <c r="B233" s="233"/>
      <c r="C233" s="234"/>
      <c r="D233" s="235" t="s">
        <v>168</v>
      </c>
      <c r="E233" s="236" t="s">
        <v>1</v>
      </c>
      <c r="F233" s="237" t="s">
        <v>572</v>
      </c>
      <c r="G233" s="234"/>
      <c r="H233" s="238">
        <v>4.0780000000000003</v>
      </c>
      <c r="I233" s="239"/>
      <c r="J233" s="234"/>
      <c r="K233" s="234"/>
      <c r="L233" s="240"/>
      <c r="M233" s="241"/>
      <c r="N233" s="242"/>
      <c r="O233" s="242"/>
      <c r="P233" s="242"/>
      <c r="Q233" s="242"/>
      <c r="R233" s="242"/>
      <c r="S233" s="242"/>
      <c r="T233" s="24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4" t="s">
        <v>168</v>
      </c>
      <c r="AU233" s="244" t="s">
        <v>90</v>
      </c>
      <c r="AV233" s="13" t="s">
        <v>90</v>
      </c>
      <c r="AW233" s="13" t="s">
        <v>34</v>
      </c>
      <c r="AX233" s="13" t="s">
        <v>79</v>
      </c>
      <c r="AY233" s="244" t="s">
        <v>160</v>
      </c>
    </row>
    <row r="234" s="13" customFormat="1">
      <c r="A234" s="13"/>
      <c r="B234" s="233"/>
      <c r="C234" s="234"/>
      <c r="D234" s="235" t="s">
        <v>168</v>
      </c>
      <c r="E234" s="236" t="s">
        <v>1</v>
      </c>
      <c r="F234" s="237" t="s">
        <v>580</v>
      </c>
      <c r="G234" s="234"/>
      <c r="H234" s="238">
        <v>6.6680000000000001</v>
      </c>
      <c r="I234" s="239"/>
      <c r="J234" s="234"/>
      <c r="K234" s="234"/>
      <c r="L234" s="240"/>
      <c r="M234" s="241"/>
      <c r="N234" s="242"/>
      <c r="O234" s="242"/>
      <c r="P234" s="242"/>
      <c r="Q234" s="242"/>
      <c r="R234" s="242"/>
      <c r="S234" s="242"/>
      <c r="T234" s="24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4" t="s">
        <v>168</v>
      </c>
      <c r="AU234" s="244" t="s">
        <v>90</v>
      </c>
      <c r="AV234" s="13" t="s">
        <v>90</v>
      </c>
      <c r="AW234" s="13" t="s">
        <v>34</v>
      </c>
      <c r="AX234" s="13" t="s">
        <v>79</v>
      </c>
      <c r="AY234" s="244" t="s">
        <v>160</v>
      </c>
    </row>
    <row r="235" s="13" customFormat="1">
      <c r="A235" s="13"/>
      <c r="B235" s="233"/>
      <c r="C235" s="234"/>
      <c r="D235" s="235" t="s">
        <v>168</v>
      </c>
      <c r="E235" s="236" t="s">
        <v>1</v>
      </c>
      <c r="F235" s="237" t="s">
        <v>581</v>
      </c>
      <c r="G235" s="234"/>
      <c r="H235" s="238">
        <v>1.8600000000000001</v>
      </c>
      <c r="I235" s="239"/>
      <c r="J235" s="234"/>
      <c r="K235" s="234"/>
      <c r="L235" s="240"/>
      <c r="M235" s="241"/>
      <c r="N235" s="242"/>
      <c r="O235" s="242"/>
      <c r="P235" s="242"/>
      <c r="Q235" s="242"/>
      <c r="R235" s="242"/>
      <c r="S235" s="242"/>
      <c r="T235" s="24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168</v>
      </c>
      <c r="AU235" s="244" t="s">
        <v>90</v>
      </c>
      <c r="AV235" s="13" t="s">
        <v>90</v>
      </c>
      <c r="AW235" s="13" t="s">
        <v>34</v>
      </c>
      <c r="AX235" s="13" t="s">
        <v>79</v>
      </c>
      <c r="AY235" s="244" t="s">
        <v>160</v>
      </c>
    </row>
    <row r="236" s="13" customFormat="1">
      <c r="A236" s="13"/>
      <c r="B236" s="233"/>
      <c r="C236" s="234"/>
      <c r="D236" s="235" t="s">
        <v>168</v>
      </c>
      <c r="E236" s="236" t="s">
        <v>1</v>
      </c>
      <c r="F236" s="237" t="s">
        <v>582</v>
      </c>
      <c r="G236" s="234"/>
      <c r="H236" s="238">
        <v>0.248</v>
      </c>
      <c r="I236" s="239"/>
      <c r="J236" s="234"/>
      <c r="K236" s="234"/>
      <c r="L236" s="240"/>
      <c r="M236" s="241"/>
      <c r="N236" s="242"/>
      <c r="O236" s="242"/>
      <c r="P236" s="242"/>
      <c r="Q236" s="242"/>
      <c r="R236" s="242"/>
      <c r="S236" s="242"/>
      <c r="T236" s="24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4" t="s">
        <v>168</v>
      </c>
      <c r="AU236" s="244" t="s">
        <v>90</v>
      </c>
      <c r="AV236" s="13" t="s">
        <v>90</v>
      </c>
      <c r="AW236" s="13" t="s">
        <v>34</v>
      </c>
      <c r="AX236" s="13" t="s">
        <v>79</v>
      </c>
      <c r="AY236" s="244" t="s">
        <v>160</v>
      </c>
    </row>
    <row r="237" s="13" customFormat="1">
      <c r="A237" s="13"/>
      <c r="B237" s="233"/>
      <c r="C237" s="234"/>
      <c r="D237" s="235" t="s">
        <v>168</v>
      </c>
      <c r="E237" s="236" t="s">
        <v>1</v>
      </c>
      <c r="F237" s="237" t="s">
        <v>583</v>
      </c>
      <c r="G237" s="234"/>
      <c r="H237" s="238">
        <v>2.1080000000000001</v>
      </c>
      <c r="I237" s="239"/>
      <c r="J237" s="234"/>
      <c r="K237" s="234"/>
      <c r="L237" s="240"/>
      <c r="M237" s="241"/>
      <c r="N237" s="242"/>
      <c r="O237" s="242"/>
      <c r="P237" s="242"/>
      <c r="Q237" s="242"/>
      <c r="R237" s="242"/>
      <c r="S237" s="242"/>
      <c r="T237" s="24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4" t="s">
        <v>168</v>
      </c>
      <c r="AU237" s="244" t="s">
        <v>90</v>
      </c>
      <c r="AV237" s="13" t="s">
        <v>90</v>
      </c>
      <c r="AW237" s="13" t="s">
        <v>34</v>
      </c>
      <c r="AX237" s="13" t="s">
        <v>79</v>
      </c>
      <c r="AY237" s="244" t="s">
        <v>160</v>
      </c>
    </row>
    <row r="238" s="13" customFormat="1">
      <c r="A238" s="13"/>
      <c r="B238" s="233"/>
      <c r="C238" s="234"/>
      <c r="D238" s="235" t="s">
        <v>168</v>
      </c>
      <c r="E238" s="236" t="s">
        <v>1</v>
      </c>
      <c r="F238" s="237" t="s">
        <v>584</v>
      </c>
      <c r="G238" s="234"/>
      <c r="H238" s="238">
        <v>7.6760000000000002</v>
      </c>
      <c r="I238" s="239"/>
      <c r="J238" s="234"/>
      <c r="K238" s="234"/>
      <c r="L238" s="240"/>
      <c r="M238" s="241"/>
      <c r="N238" s="242"/>
      <c r="O238" s="242"/>
      <c r="P238" s="242"/>
      <c r="Q238" s="242"/>
      <c r="R238" s="242"/>
      <c r="S238" s="242"/>
      <c r="T238" s="24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4" t="s">
        <v>168</v>
      </c>
      <c r="AU238" s="244" t="s">
        <v>90</v>
      </c>
      <c r="AV238" s="13" t="s">
        <v>90</v>
      </c>
      <c r="AW238" s="13" t="s">
        <v>34</v>
      </c>
      <c r="AX238" s="13" t="s">
        <v>79</v>
      </c>
      <c r="AY238" s="244" t="s">
        <v>160</v>
      </c>
    </row>
    <row r="239" s="13" customFormat="1">
      <c r="A239" s="13"/>
      <c r="B239" s="233"/>
      <c r="C239" s="234"/>
      <c r="D239" s="235" t="s">
        <v>168</v>
      </c>
      <c r="E239" s="236" t="s">
        <v>1</v>
      </c>
      <c r="F239" s="237" t="s">
        <v>585</v>
      </c>
      <c r="G239" s="234"/>
      <c r="H239" s="238">
        <v>7.415</v>
      </c>
      <c r="I239" s="239"/>
      <c r="J239" s="234"/>
      <c r="K239" s="234"/>
      <c r="L239" s="240"/>
      <c r="M239" s="241"/>
      <c r="N239" s="242"/>
      <c r="O239" s="242"/>
      <c r="P239" s="242"/>
      <c r="Q239" s="242"/>
      <c r="R239" s="242"/>
      <c r="S239" s="242"/>
      <c r="T239" s="24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4" t="s">
        <v>168</v>
      </c>
      <c r="AU239" s="244" t="s">
        <v>90</v>
      </c>
      <c r="AV239" s="13" t="s">
        <v>90</v>
      </c>
      <c r="AW239" s="13" t="s">
        <v>34</v>
      </c>
      <c r="AX239" s="13" t="s">
        <v>79</v>
      </c>
      <c r="AY239" s="244" t="s">
        <v>160</v>
      </c>
    </row>
    <row r="240" s="13" customFormat="1">
      <c r="A240" s="13"/>
      <c r="B240" s="233"/>
      <c r="C240" s="234"/>
      <c r="D240" s="235" t="s">
        <v>168</v>
      </c>
      <c r="E240" s="236" t="s">
        <v>1</v>
      </c>
      <c r="F240" s="237" t="s">
        <v>586</v>
      </c>
      <c r="G240" s="234"/>
      <c r="H240" s="238">
        <v>3.9359999999999999</v>
      </c>
      <c r="I240" s="239"/>
      <c r="J240" s="234"/>
      <c r="K240" s="234"/>
      <c r="L240" s="240"/>
      <c r="M240" s="241"/>
      <c r="N240" s="242"/>
      <c r="O240" s="242"/>
      <c r="P240" s="242"/>
      <c r="Q240" s="242"/>
      <c r="R240" s="242"/>
      <c r="S240" s="242"/>
      <c r="T240" s="24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4" t="s">
        <v>168</v>
      </c>
      <c r="AU240" s="244" t="s">
        <v>90</v>
      </c>
      <c r="AV240" s="13" t="s">
        <v>90</v>
      </c>
      <c r="AW240" s="13" t="s">
        <v>34</v>
      </c>
      <c r="AX240" s="13" t="s">
        <v>79</v>
      </c>
      <c r="AY240" s="244" t="s">
        <v>160</v>
      </c>
    </row>
    <row r="241" s="13" customFormat="1">
      <c r="A241" s="13"/>
      <c r="B241" s="233"/>
      <c r="C241" s="234"/>
      <c r="D241" s="235" t="s">
        <v>168</v>
      </c>
      <c r="E241" s="236" t="s">
        <v>1</v>
      </c>
      <c r="F241" s="237" t="s">
        <v>587</v>
      </c>
      <c r="G241" s="234"/>
      <c r="H241" s="238">
        <v>1.3180000000000001</v>
      </c>
      <c r="I241" s="239"/>
      <c r="J241" s="234"/>
      <c r="K241" s="234"/>
      <c r="L241" s="240"/>
      <c r="M241" s="241"/>
      <c r="N241" s="242"/>
      <c r="O241" s="242"/>
      <c r="P241" s="242"/>
      <c r="Q241" s="242"/>
      <c r="R241" s="242"/>
      <c r="S241" s="242"/>
      <c r="T241" s="24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4" t="s">
        <v>168</v>
      </c>
      <c r="AU241" s="244" t="s">
        <v>90</v>
      </c>
      <c r="AV241" s="13" t="s">
        <v>90</v>
      </c>
      <c r="AW241" s="13" t="s">
        <v>34</v>
      </c>
      <c r="AX241" s="13" t="s">
        <v>79</v>
      </c>
      <c r="AY241" s="244" t="s">
        <v>160</v>
      </c>
    </row>
    <row r="242" s="13" customFormat="1">
      <c r="A242" s="13"/>
      <c r="B242" s="233"/>
      <c r="C242" s="234"/>
      <c r="D242" s="235" t="s">
        <v>168</v>
      </c>
      <c r="E242" s="236" t="s">
        <v>1</v>
      </c>
      <c r="F242" s="237" t="s">
        <v>588</v>
      </c>
      <c r="G242" s="234"/>
      <c r="H242" s="238">
        <v>0.20300000000000001</v>
      </c>
      <c r="I242" s="239"/>
      <c r="J242" s="234"/>
      <c r="K242" s="234"/>
      <c r="L242" s="240"/>
      <c r="M242" s="241"/>
      <c r="N242" s="242"/>
      <c r="O242" s="242"/>
      <c r="P242" s="242"/>
      <c r="Q242" s="242"/>
      <c r="R242" s="242"/>
      <c r="S242" s="242"/>
      <c r="T242" s="24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4" t="s">
        <v>168</v>
      </c>
      <c r="AU242" s="244" t="s">
        <v>90</v>
      </c>
      <c r="AV242" s="13" t="s">
        <v>90</v>
      </c>
      <c r="AW242" s="13" t="s">
        <v>34</v>
      </c>
      <c r="AX242" s="13" t="s">
        <v>79</v>
      </c>
      <c r="AY242" s="244" t="s">
        <v>160</v>
      </c>
    </row>
    <row r="243" s="13" customFormat="1">
      <c r="A243" s="13"/>
      <c r="B243" s="233"/>
      <c r="C243" s="234"/>
      <c r="D243" s="235" t="s">
        <v>168</v>
      </c>
      <c r="E243" s="236" t="s">
        <v>1</v>
      </c>
      <c r="F243" s="237" t="s">
        <v>589</v>
      </c>
      <c r="G243" s="234"/>
      <c r="H243" s="238">
        <v>3.734</v>
      </c>
      <c r="I243" s="239"/>
      <c r="J243" s="234"/>
      <c r="K243" s="234"/>
      <c r="L243" s="240"/>
      <c r="M243" s="241"/>
      <c r="N243" s="242"/>
      <c r="O243" s="242"/>
      <c r="P243" s="242"/>
      <c r="Q243" s="242"/>
      <c r="R243" s="242"/>
      <c r="S243" s="242"/>
      <c r="T243" s="24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4" t="s">
        <v>168</v>
      </c>
      <c r="AU243" s="244" t="s">
        <v>90</v>
      </c>
      <c r="AV243" s="13" t="s">
        <v>90</v>
      </c>
      <c r="AW243" s="13" t="s">
        <v>34</v>
      </c>
      <c r="AX243" s="13" t="s">
        <v>79</v>
      </c>
      <c r="AY243" s="244" t="s">
        <v>160</v>
      </c>
    </row>
    <row r="244" s="13" customFormat="1">
      <c r="A244" s="13"/>
      <c r="B244" s="233"/>
      <c r="C244" s="234"/>
      <c r="D244" s="235" t="s">
        <v>168</v>
      </c>
      <c r="E244" s="236" t="s">
        <v>1</v>
      </c>
      <c r="F244" s="237" t="s">
        <v>585</v>
      </c>
      <c r="G244" s="234"/>
      <c r="H244" s="238">
        <v>7.415</v>
      </c>
      <c r="I244" s="239"/>
      <c r="J244" s="234"/>
      <c r="K244" s="234"/>
      <c r="L244" s="240"/>
      <c r="M244" s="241"/>
      <c r="N244" s="242"/>
      <c r="O244" s="242"/>
      <c r="P244" s="242"/>
      <c r="Q244" s="242"/>
      <c r="R244" s="242"/>
      <c r="S244" s="242"/>
      <c r="T244" s="24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4" t="s">
        <v>168</v>
      </c>
      <c r="AU244" s="244" t="s">
        <v>90</v>
      </c>
      <c r="AV244" s="13" t="s">
        <v>90</v>
      </c>
      <c r="AW244" s="13" t="s">
        <v>34</v>
      </c>
      <c r="AX244" s="13" t="s">
        <v>79</v>
      </c>
      <c r="AY244" s="244" t="s">
        <v>160</v>
      </c>
    </row>
    <row r="245" s="13" customFormat="1">
      <c r="A245" s="13"/>
      <c r="B245" s="233"/>
      <c r="C245" s="234"/>
      <c r="D245" s="235" t="s">
        <v>168</v>
      </c>
      <c r="E245" s="236" t="s">
        <v>1</v>
      </c>
      <c r="F245" s="237" t="s">
        <v>590</v>
      </c>
      <c r="G245" s="234"/>
      <c r="H245" s="238">
        <v>7.4279999999999999</v>
      </c>
      <c r="I245" s="239"/>
      <c r="J245" s="234"/>
      <c r="K245" s="234"/>
      <c r="L245" s="240"/>
      <c r="M245" s="241"/>
      <c r="N245" s="242"/>
      <c r="O245" s="242"/>
      <c r="P245" s="242"/>
      <c r="Q245" s="242"/>
      <c r="R245" s="242"/>
      <c r="S245" s="242"/>
      <c r="T245" s="24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4" t="s">
        <v>168</v>
      </c>
      <c r="AU245" s="244" t="s">
        <v>90</v>
      </c>
      <c r="AV245" s="13" t="s">
        <v>90</v>
      </c>
      <c r="AW245" s="13" t="s">
        <v>34</v>
      </c>
      <c r="AX245" s="13" t="s">
        <v>79</v>
      </c>
      <c r="AY245" s="244" t="s">
        <v>160</v>
      </c>
    </row>
    <row r="246" s="13" customFormat="1">
      <c r="A246" s="13"/>
      <c r="B246" s="233"/>
      <c r="C246" s="234"/>
      <c r="D246" s="235" t="s">
        <v>168</v>
      </c>
      <c r="E246" s="236" t="s">
        <v>1</v>
      </c>
      <c r="F246" s="237" t="s">
        <v>591</v>
      </c>
      <c r="G246" s="234"/>
      <c r="H246" s="238">
        <v>1.2170000000000001</v>
      </c>
      <c r="I246" s="239"/>
      <c r="J246" s="234"/>
      <c r="K246" s="234"/>
      <c r="L246" s="240"/>
      <c r="M246" s="241"/>
      <c r="N246" s="242"/>
      <c r="O246" s="242"/>
      <c r="P246" s="242"/>
      <c r="Q246" s="242"/>
      <c r="R246" s="242"/>
      <c r="S246" s="242"/>
      <c r="T246" s="24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4" t="s">
        <v>168</v>
      </c>
      <c r="AU246" s="244" t="s">
        <v>90</v>
      </c>
      <c r="AV246" s="13" t="s">
        <v>90</v>
      </c>
      <c r="AW246" s="13" t="s">
        <v>34</v>
      </c>
      <c r="AX246" s="13" t="s">
        <v>79</v>
      </c>
      <c r="AY246" s="244" t="s">
        <v>160</v>
      </c>
    </row>
    <row r="247" s="13" customFormat="1">
      <c r="A247" s="13"/>
      <c r="B247" s="233"/>
      <c r="C247" s="234"/>
      <c r="D247" s="235" t="s">
        <v>168</v>
      </c>
      <c r="E247" s="236" t="s">
        <v>1</v>
      </c>
      <c r="F247" s="237" t="s">
        <v>588</v>
      </c>
      <c r="G247" s="234"/>
      <c r="H247" s="238">
        <v>0.20300000000000001</v>
      </c>
      <c r="I247" s="239"/>
      <c r="J247" s="234"/>
      <c r="K247" s="234"/>
      <c r="L247" s="240"/>
      <c r="M247" s="241"/>
      <c r="N247" s="242"/>
      <c r="O247" s="242"/>
      <c r="P247" s="242"/>
      <c r="Q247" s="242"/>
      <c r="R247" s="242"/>
      <c r="S247" s="242"/>
      <c r="T247" s="24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4" t="s">
        <v>168</v>
      </c>
      <c r="AU247" s="244" t="s">
        <v>90</v>
      </c>
      <c r="AV247" s="13" t="s">
        <v>90</v>
      </c>
      <c r="AW247" s="13" t="s">
        <v>34</v>
      </c>
      <c r="AX247" s="13" t="s">
        <v>79</v>
      </c>
      <c r="AY247" s="244" t="s">
        <v>160</v>
      </c>
    </row>
    <row r="248" s="13" customFormat="1">
      <c r="A248" s="13"/>
      <c r="B248" s="233"/>
      <c r="C248" s="234"/>
      <c r="D248" s="235" t="s">
        <v>168</v>
      </c>
      <c r="E248" s="236" t="s">
        <v>1</v>
      </c>
      <c r="F248" s="237" t="s">
        <v>592</v>
      </c>
      <c r="G248" s="234"/>
      <c r="H248" s="238">
        <v>1.5209999999999999</v>
      </c>
      <c r="I248" s="239"/>
      <c r="J248" s="234"/>
      <c r="K248" s="234"/>
      <c r="L248" s="240"/>
      <c r="M248" s="241"/>
      <c r="N248" s="242"/>
      <c r="O248" s="242"/>
      <c r="P248" s="242"/>
      <c r="Q248" s="242"/>
      <c r="R248" s="242"/>
      <c r="S248" s="242"/>
      <c r="T248" s="24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4" t="s">
        <v>168</v>
      </c>
      <c r="AU248" s="244" t="s">
        <v>90</v>
      </c>
      <c r="AV248" s="13" t="s">
        <v>90</v>
      </c>
      <c r="AW248" s="13" t="s">
        <v>34</v>
      </c>
      <c r="AX248" s="13" t="s">
        <v>79</v>
      </c>
      <c r="AY248" s="244" t="s">
        <v>160</v>
      </c>
    </row>
    <row r="249" s="13" customFormat="1">
      <c r="A249" s="13"/>
      <c r="B249" s="233"/>
      <c r="C249" s="234"/>
      <c r="D249" s="235" t="s">
        <v>168</v>
      </c>
      <c r="E249" s="236" t="s">
        <v>1</v>
      </c>
      <c r="F249" s="237" t="s">
        <v>593</v>
      </c>
      <c r="G249" s="234"/>
      <c r="H249" s="238">
        <v>6.5839999999999996</v>
      </c>
      <c r="I249" s="239"/>
      <c r="J249" s="234"/>
      <c r="K249" s="234"/>
      <c r="L249" s="240"/>
      <c r="M249" s="241"/>
      <c r="N249" s="242"/>
      <c r="O249" s="242"/>
      <c r="P249" s="242"/>
      <c r="Q249" s="242"/>
      <c r="R249" s="242"/>
      <c r="S249" s="242"/>
      <c r="T249" s="24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4" t="s">
        <v>168</v>
      </c>
      <c r="AU249" s="244" t="s">
        <v>90</v>
      </c>
      <c r="AV249" s="13" t="s">
        <v>90</v>
      </c>
      <c r="AW249" s="13" t="s">
        <v>34</v>
      </c>
      <c r="AX249" s="13" t="s">
        <v>79</v>
      </c>
      <c r="AY249" s="244" t="s">
        <v>160</v>
      </c>
    </row>
    <row r="250" s="13" customFormat="1">
      <c r="A250" s="13"/>
      <c r="B250" s="233"/>
      <c r="C250" s="234"/>
      <c r="D250" s="235" t="s">
        <v>168</v>
      </c>
      <c r="E250" s="236" t="s">
        <v>1</v>
      </c>
      <c r="F250" s="237" t="s">
        <v>594</v>
      </c>
      <c r="G250" s="234"/>
      <c r="H250" s="238">
        <v>5.0339999999999998</v>
      </c>
      <c r="I250" s="239"/>
      <c r="J250" s="234"/>
      <c r="K250" s="234"/>
      <c r="L250" s="240"/>
      <c r="M250" s="241"/>
      <c r="N250" s="242"/>
      <c r="O250" s="242"/>
      <c r="P250" s="242"/>
      <c r="Q250" s="242"/>
      <c r="R250" s="242"/>
      <c r="S250" s="242"/>
      <c r="T250" s="24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4" t="s">
        <v>168</v>
      </c>
      <c r="AU250" s="244" t="s">
        <v>90</v>
      </c>
      <c r="AV250" s="13" t="s">
        <v>90</v>
      </c>
      <c r="AW250" s="13" t="s">
        <v>34</v>
      </c>
      <c r="AX250" s="13" t="s">
        <v>79</v>
      </c>
      <c r="AY250" s="244" t="s">
        <v>160</v>
      </c>
    </row>
    <row r="251" s="13" customFormat="1">
      <c r="A251" s="13"/>
      <c r="B251" s="233"/>
      <c r="C251" s="234"/>
      <c r="D251" s="235" t="s">
        <v>168</v>
      </c>
      <c r="E251" s="236" t="s">
        <v>1</v>
      </c>
      <c r="F251" s="237" t="s">
        <v>595</v>
      </c>
      <c r="G251" s="234"/>
      <c r="H251" s="238">
        <v>0.16</v>
      </c>
      <c r="I251" s="239"/>
      <c r="J251" s="234"/>
      <c r="K251" s="234"/>
      <c r="L251" s="240"/>
      <c r="M251" s="241"/>
      <c r="N251" s="242"/>
      <c r="O251" s="242"/>
      <c r="P251" s="242"/>
      <c r="Q251" s="242"/>
      <c r="R251" s="242"/>
      <c r="S251" s="242"/>
      <c r="T251" s="24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4" t="s">
        <v>168</v>
      </c>
      <c r="AU251" s="244" t="s">
        <v>90</v>
      </c>
      <c r="AV251" s="13" t="s">
        <v>90</v>
      </c>
      <c r="AW251" s="13" t="s">
        <v>34</v>
      </c>
      <c r="AX251" s="13" t="s">
        <v>79</v>
      </c>
      <c r="AY251" s="244" t="s">
        <v>160</v>
      </c>
    </row>
    <row r="252" s="13" customFormat="1">
      <c r="A252" s="13"/>
      <c r="B252" s="233"/>
      <c r="C252" s="234"/>
      <c r="D252" s="235" t="s">
        <v>168</v>
      </c>
      <c r="E252" s="236" t="s">
        <v>1</v>
      </c>
      <c r="F252" s="237" t="s">
        <v>594</v>
      </c>
      <c r="G252" s="234"/>
      <c r="H252" s="238">
        <v>5.0339999999999998</v>
      </c>
      <c r="I252" s="239"/>
      <c r="J252" s="234"/>
      <c r="K252" s="234"/>
      <c r="L252" s="240"/>
      <c r="M252" s="241"/>
      <c r="N252" s="242"/>
      <c r="O252" s="242"/>
      <c r="P252" s="242"/>
      <c r="Q252" s="242"/>
      <c r="R252" s="242"/>
      <c r="S252" s="242"/>
      <c r="T252" s="24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4" t="s">
        <v>168</v>
      </c>
      <c r="AU252" s="244" t="s">
        <v>90</v>
      </c>
      <c r="AV252" s="13" t="s">
        <v>90</v>
      </c>
      <c r="AW252" s="13" t="s">
        <v>34</v>
      </c>
      <c r="AX252" s="13" t="s">
        <v>79</v>
      </c>
      <c r="AY252" s="244" t="s">
        <v>160</v>
      </c>
    </row>
    <row r="253" s="13" customFormat="1">
      <c r="A253" s="13"/>
      <c r="B253" s="233"/>
      <c r="C253" s="234"/>
      <c r="D253" s="235" t="s">
        <v>168</v>
      </c>
      <c r="E253" s="236" t="s">
        <v>1</v>
      </c>
      <c r="F253" s="237" t="s">
        <v>596</v>
      </c>
      <c r="G253" s="234"/>
      <c r="H253" s="238">
        <v>6.3810000000000002</v>
      </c>
      <c r="I253" s="239"/>
      <c r="J253" s="234"/>
      <c r="K253" s="234"/>
      <c r="L253" s="240"/>
      <c r="M253" s="241"/>
      <c r="N253" s="242"/>
      <c r="O253" s="242"/>
      <c r="P253" s="242"/>
      <c r="Q253" s="242"/>
      <c r="R253" s="242"/>
      <c r="S253" s="242"/>
      <c r="T253" s="24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4" t="s">
        <v>168</v>
      </c>
      <c r="AU253" s="244" t="s">
        <v>90</v>
      </c>
      <c r="AV253" s="13" t="s">
        <v>90</v>
      </c>
      <c r="AW253" s="13" t="s">
        <v>34</v>
      </c>
      <c r="AX253" s="13" t="s">
        <v>79</v>
      </c>
      <c r="AY253" s="244" t="s">
        <v>160</v>
      </c>
    </row>
    <row r="254" s="14" customFormat="1">
      <c r="A254" s="14"/>
      <c r="B254" s="245"/>
      <c r="C254" s="246"/>
      <c r="D254" s="235" t="s">
        <v>168</v>
      </c>
      <c r="E254" s="247" t="s">
        <v>1</v>
      </c>
      <c r="F254" s="248" t="s">
        <v>175</v>
      </c>
      <c r="G254" s="246"/>
      <c r="H254" s="249">
        <v>238.98299999999998</v>
      </c>
      <c r="I254" s="250"/>
      <c r="J254" s="246"/>
      <c r="K254" s="246"/>
      <c r="L254" s="251"/>
      <c r="M254" s="252"/>
      <c r="N254" s="253"/>
      <c r="O254" s="253"/>
      <c r="P254" s="253"/>
      <c r="Q254" s="253"/>
      <c r="R254" s="253"/>
      <c r="S254" s="253"/>
      <c r="T254" s="25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5" t="s">
        <v>168</v>
      </c>
      <c r="AU254" s="255" t="s">
        <v>90</v>
      </c>
      <c r="AV254" s="14" t="s">
        <v>166</v>
      </c>
      <c r="AW254" s="14" t="s">
        <v>34</v>
      </c>
      <c r="AX254" s="14" t="s">
        <v>87</v>
      </c>
      <c r="AY254" s="255" t="s">
        <v>160</v>
      </c>
    </row>
    <row r="255" s="2" customFormat="1" ht="24.15" customHeight="1">
      <c r="A255" s="38"/>
      <c r="B255" s="39"/>
      <c r="C255" s="219" t="s">
        <v>233</v>
      </c>
      <c r="D255" s="219" t="s">
        <v>162</v>
      </c>
      <c r="E255" s="220" t="s">
        <v>597</v>
      </c>
      <c r="F255" s="221" t="s">
        <v>598</v>
      </c>
      <c r="G255" s="222" t="s">
        <v>220</v>
      </c>
      <c r="H255" s="223">
        <v>238.983</v>
      </c>
      <c r="I255" s="224"/>
      <c r="J255" s="225">
        <f>ROUND(I255*H255,2)</f>
        <v>0</v>
      </c>
      <c r="K255" s="226"/>
      <c r="L255" s="44"/>
      <c r="M255" s="227" t="s">
        <v>1</v>
      </c>
      <c r="N255" s="228" t="s">
        <v>44</v>
      </c>
      <c r="O255" s="91"/>
      <c r="P255" s="229">
        <f>O255*H255</f>
        <v>0</v>
      </c>
      <c r="Q255" s="229">
        <v>0</v>
      </c>
      <c r="R255" s="229">
        <f>Q255*H255</f>
        <v>0</v>
      </c>
      <c r="S255" s="229">
        <v>0</v>
      </c>
      <c r="T255" s="230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1" t="s">
        <v>166</v>
      </c>
      <c r="AT255" s="231" t="s">
        <v>162</v>
      </c>
      <c r="AU255" s="231" t="s">
        <v>90</v>
      </c>
      <c r="AY255" s="17" t="s">
        <v>160</v>
      </c>
      <c r="BE255" s="232">
        <f>IF(N255="základní",J255,0)</f>
        <v>0</v>
      </c>
      <c r="BF255" s="232">
        <f>IF(N255="snížená",J255,0)</f>
        <v>0</v>
      </c>
      <c r="BG255" s="232">
        <f>IF(N255="zákl. přenesená",J255,0)</f>
        <v>0</v>
      </c>
      <c r="BH255" s="232">
        <f>IF(N255="sníž. přenesená",J255,0)</f>
        <v>0</v>
      </c>
      <c r="BI255" s="232">
        <f>IF(N255="nulová",J255,0)</f>
        <v>0</v>
      </c>
      <c r="BJ255" s="17" t="s">
        <v>87</v>
      </c>
      <c r="BK255" s="232">
        <f>ROUND(I255*H255,2)</f>
        <v>0</v>
      </c>
      <c r="BL255" s="17" t="s">
        <v>166</v>
      </c>
      <c r="BM255" s="231" t="s">
        <v>599</v>
      </c>
    </row>
    <row r="256" s="13" customFormat="1">
      <c r="A256" s="13"/>
      <c r="B256" s="233"/>
      <c r="C256" s="234"/>
      <c r="D256" s="235" t="s">
        <v>168</v>
      </c>
      <c r="E256" s="236" t="s">
        <v>1</v>
      </c>
      <c r="F256" s="237" t="s">
        <v>547</v>
      </c>
      <c r="G256" s="234"/>
      <c r="H256" s="238">
        <v>9.5449999999999999</v>
      </c>
      <c r="I256" s="239"/>
      <c r="J256" s="234"/>
      <c r="K256" s="234"/>
      <c r="L256" s="240"/>
      <c r="M256" s="241"/>
      <c r="N256" s="242"/>
      <c r="O256" s="242"/>
      <c r="P256" s="242"/>
      <c r="Q256" s="242"/>
      <c r="R256" s="242"/>
      <c r="S256" s="242"/>
      <c r="T256" s="24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4" t="s">
        <v>168</v>
      </c>
      <c r="AU256" s="244" t="s">
        <v>90</v>
      </c>
      <c r="AV256" s="13" t="s">
        <v>90</v>
      </c>
      <c r="AW256" s="13" t="s">
        <v>34</v>
      </c>
      <c r="AX256" s="13" t="s">
        <v>79</v>
      </c>
      <c r="AY256" s="244" t="s">
        <v>160</v>
      </c>
    </row>
    <row r="257" s="13" customFormat="1">
      <c r="A257" s="13"/>
      <c r="B257" s="233"/>
      <c r="C257" s="234"/>
      <c r="D257" s="235" t="s">
        <v>168</v>
      </c>
      <c r="E257" s="236" t="s">
        <v>1</v>
      </c>
      <c r="F257" s="237" t="s">
        <v>548</v>
      </c>
      <c r="G257" s="234"/>
      <c r="H257" s="238">
        <v>0.378</v>
      </c>
      <c r="I257" s="239"/>
      <c r="J257" s="234"/>
      <c r="K257" s="234"/>
      <c r="L257" s="240"/>
      <c r="M257" s="241"/>
      <c r="N257" s="242"/>
      <c r="O257" s="242"/>
      <c r="P257" s="242"/>
      <c r="Q257" s="242"/>
      <c r="R257" s="242"/>
      <c r="S257" s="242"/>
      <c r="T257" s="24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4" t="s">
        <v>168</v>
      </c>
      <c r="AU257" s="244" t="s">
        <v>90</v>
      </c>
      <c r="AV257" s="13" t="s">
        <v>90</v>
      </c>
      <c r="AW257" s="13" t="s">
        <v>34</v>
      </c>
      <c r="AX257" s="13" t="s">
        <v>79</v>
      </c>
      <c r="AY257" s="244" t="s">
        <v>160</v>
      </c>
    </row>
    <row r="258" s="13" customFormat="1">
      <c r="A258" s="13"/>
      <c r="B258" s="233"/>
      <c r="C258" s="234"/>
      <c r="D258" s="235" t="s">
        <v>168</v>
      </c>
      <c r="E258" s="236" t="s">
        <v>1</v>
      </c>
      <c r="F258" s="237" t="s">
        <v>549</v>
      </c>
      <c r="G258" s="234"/>
      <c r="H258" s="238">
        <v>9.923</v>
      </c>
      <c r="I258" s="239"/>
      <c r="J258" s="234"/>
      <c r="K258" s="234"/>
      <c r="L258" s="240"/>
      <c r="M258" s="241"/>
      <c r="N258" s="242"/>
      <c r="O258" s="242"/>
      <c r="P258" s="242"/>
      <c r="Q258" s="242"/>
      <c r="R258" s="242"/>
      <c r="S258" s="242"/>
      <c r="T258" s="24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4" t="s">
        <v>168</v>
      </c>
      <c r="AU258" s="244" t="s">
        <v>90</v>
      </c>
      <c r="AV258" s="13" t="s">
        <v>90</v>
      </c>
      <c r="AW258" s="13" t="s">
        <v>34</v>
      </c>
      <c r="AX258" s="13" t="s">
        <v>79</v>
      </c>
      <c r="AY258" s="244" t="s">
        <v>160</v>
      </c>
    </row>
    <row r="259" s="13" customFormat="1">
      <c r="A259" s="13"/>
      <c r="B259" s="233"/>
      <c r="C259" s="234"/>
      <c r="D259" s="235" t="s">
        <v>168</v>
      </c>
      <c r="E259" s="236" t="s">
        <v>1</v>
      </c>
      <c r="F259" s="237" t="s">
        <v>550</v>
      </c>
      <c r="G259" s="234"/>
      <c r="H259" s="238">
        <v>11.946999999999999</v>
      </c>
      <c r="I259" s="239"/>
      <c r="J259" s="234"/>
      <c r="K259" s="234"/>
      <c r="L259" s="240"/>
      <c r="M259" s="241"/>
      <c r="N259" s="242"/>
      <c r="O259" s="242"/>
      <c r="P259" s="242"/>
      <c r="Q259" s="242"/>
      <c r="R259" s="242"/>
      <c r="S259" s="242"/>
      <c r="T259" s="24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4" t="s">
        <v>168</v>
      </c>
      <c r="AU259" s="244" t="s">
        <v>90</v>
      </c>
      <c r="AV259" s="13" t="s">
        <v>90</v>
      </c>
      <c r="AW259" s="13" t="s">
        <v>34</v>
      </c>
      <c r="AX259" s="13" t="s">
        <v>79</v>
      </c>
      <c r="AY259" s="244" t="s">
        <v>160</v>
      </c>
    </row>
    <row r="260" s="13" customFormat="1">
      <c r="A260" s="13"/>
      <c r="B260" s="233"/>
      <c r="C260" s="234"/>
      <c r="D260" s="235" t="s">
        <v>168</v>
      </c>
      <c r="E260" s="236" t="s">
        <v>1</v>
      </c>
      <c r="F260" s="237" t="s">
        <v>551</v>
      </c>
      <c r="G260" s="234"/>
      <c r="H260" s="238">
        <v>10.081</v>
      </c>
      <c r="I260" s="239"/>
      <c r="J260" s="234"/>
      <c r="K260" s="234"/>
      <c r="L260" s="240"/>
      <c r="M260" s="241"/>
      <c r="N260" s="242"/>
      <c r="O260" s="242"/>
      <c r="P260" s="242"/>
      <c r="Q260" s="242"/>
      <c r="R260" s="242"/>
      <c r="S260" s="242"/>
      <c r="T260" s="24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4" t="s">
        <v>168</v>
      </c>
      <c r="AU260" s="244" t="s">
        <v>90</v>
      </c>
      <c r="AV260" s="13" t="s">
        <v>90</v>
      </c>
      <c r="AW260" s="13" t="s">
        <v>34</v>
      </c>
      <c r="AX260" s="13" t="s">
        <v>79</v>
      </c>
      <c r="AY260" s="244" t="s">
        <v>160</v>
      </c>
    </row>
    <row r="261" s="13" customFormat="1">
      <c r="A261" s="13"/>
      <c r="B261" s="233"/>
      <c r="C261" s="234"/>
      <c r="D261" s="235" t="s">
        <v>168</v>
      </c>
      <c r="E261" s="236" t="s">
        <v>1</v>
      </c>
      <c r="F261" s="237" t="s">
        <v>552</v>
      </c>
      <c r="G261" s="234"/>
      <c r="H261" s="238">
        <v>3.3359999999999999</v>
      </c>
      <c r="I261" s="239"/>
      <c r="J261" s="234"/>
      <c r="K261" s="234"/>
      <c r="L261" s="240"/>
      <c r="M261" s="241"/>
      <c r="N261" s="242"/>
      <c r="O261" s="242"/>
      <c r="P261" s="242"/>
      <c r="Q261" s="242"/>
      <c r="R261" s="242"/>
      <c r="S261" s="242"/>
      <c r="T261" s="24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4" t="s">
        <v>168</v>
      </c>
      <c r="AU261" s="244" t="s">
        <v>90</v>
      </c>
      <c r="AV261" s="13" t="s">
        <v>90</v>
      </c>
      <c r="AW261" s="13" t="s">
        <v>34</v>
      </c>
      <c r="AX261" s="13" t="s">
        <v>79</v>
      </c>
      <c r="AY261" s="244" t="s">
        <v>160</v>
      </c>
    </row>
    <row r="262" s="13" customFormat="1">
      <c r="A262" s="13"/>
      <c r="B262" s="233"/>
      <c r="C262" s="234"/>
      <c r="D262" s="235" t="s">
        <v>168</v>
      </c>
      <c r="E262" s="236" t="s">
        <v>1</v>
      </c>
      <c r="F262" s="237" t="s">
        <v>553</v>
      </c>
      <c r="G262" s="234"/>
      <c r="H262" s="238">
        <v>0.314</v>
      </c>
      <c r="I262" s="239"/>
      <c r="J262" s="234"/>
      <c r="K262" s="234"/>
      <c r="L262" s="240"/>
      <c r="M262" s="241"/>
      <c r="N262" s="242"/>
      <c r="O262" s="242"/>
      <c r="P262" s="242"/>
      <c r="Q262" s="242"/>
      <c r="R262" s="242"/>
      <c r="S262" s="242"/>
      <c r="T262" s="24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4" t="s">
        <v>168</v>
      </c>
      <c r="AU262" s="244" t="s">
        <v>90</v>
      </c>
      <c r="AV262" s="13" t="s">
        <v>90</v>
      </c>
      <c r="AW262" s="13" t="s">
        <v>34</v>
      </c>
      <c r="AX262" s="13" t="s">
        <v>79</v>
      </c>
      <c r="AY262" s="244" t="s">
        <v>160</v>
      </c>
    </row>
    <row r="263" s="13" customFormat="1">
      <c r="A263" s="13"/>
      <c r="B263" s="233"/>
      <c r="C263" s="234"/>
      <c r="D263" s="235" t="s">
        <v>168</v>
      </c>
      <c r="E263" s="236" t="s">
        <v>1</v>
      </c>
      <c r="F263" s="237" t="s">
        <v>554</v>
      </c>
      <c r="G263" s="234"/>
      <c r="H263" s="238">
        <v>3.1789999999999998</v>
      </c>
      <c r="I263" s="239"/>
      <c r="J263" s="234"/>
      <c r="K263" s="234"/>
      <c r="L263" s="240"/>
      <c r="M263" s="241"/>
      <c r="N263" s="242"/>
      <c r="O263" s="242"/>
      <c r="P263" s="242"/>
      <c r="Q263" s="242"/>
      <c r="R263" s="242"/>
      <c r="S263" s="242"/>
      <c r="T263" s="24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4" t="s">
        <v>168</v>
      </c>
      <c r="AU263" s="244" t="s">
        <v>90</v>
      </c>
      <c r="AV263" s="13" t="s">
        <v>90</v>
      </c>
      <c r="AW263" s="13" t="s">
        <v>34</v>
      </c>
      <c r="AX263" s="13" t="s">
        <v>79</v>
      </c>
      <c r="AY263" s="244" t="s">
        <v>160</v>
      </c>
    </row>
    <row r="264" s="13" customFormat="1">
      <c r="A264" s="13"/>
      <c r="B264" s="233"/>
      <c r="C264" s="234"/>
      <c r="D264" s="235" t="s">
        <v>168</v>
      </c>
      <c r="E264" s="236" t="s">
        <v>1</v>
      </c>
      <c r="F264" s="237" t="s">
        <v>555</v>
      </c>
      <c r="G264" s="234"/>
      <c r="H264" s="238">
        <v>9.7669999999999995</v>
      </c>
      <c r="I264" s="239"/>
      <c r="J264" s="234"/>
      <c r="K264" s="234"/>
      <c r="L264" s="240"/>
      <c r="M264" s="241"/>
      <c r="N264" s="242"/>
      <c r="O264" s="242"/>
      <c r="P264" s="242"/>
      <c r="Q264" s="242"/>
      <c r="R264" s="242"/>
      <c r="S264" s="242"/>
      <c r="T264" s="24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4" t="s">
        <v>168</v>
      </c>
      <c r="AU264" s="244" t="s">
        <v>90</v>
      </c>
      <c r="AV264" s="13" t="s">
        <v>90</v>
      </c>
      <c r="AW264" s="13" t="s">
        <v>34</v>
      </c>
      <c r="AX264" s="13" t="s">
        <v>79</v>
      </c>
      <c r="AY264" s="244" t="s">
        <v>160</v>
      </c>
    </row>
    <row r="265" s="13" customFormat="1">
      <c r="A265" s="13"/>
      <c r="B265" s="233"/>
      <c r="C265" s="234"/>
      <c r="D265" s="235" t="s">
        <v>168</v>
      </c>
      <c r="E265" s="236" t="s">
        <v>1</v>
      </c>
      <c r="F265" s="237" t="s">
        <v>556</v>
      </c>
      <c r="G265" s="234"/>
      <c r="H265" s="238">
        <v>11.569000000000001</v>
      </c>
      <c r="I265" s="239"/>
      <c r="J265" s="234"/>
      <c r="K265" s="234"/>
      <c r="L265" s="240"/>
      <c r="M265" s="241"/>
      <c r="N265" s="242"/>
      <c r="O265" s="242"/>
      <c r="P265" s="242"/>
      <c r="Q265" s="242"/>
      <c r="R265" s="242"/>
      <c r="S265" s="242"/>
      <c r="T265" s="24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4" t="s">
        <v>168</v>
      </c>
      <c r="AU265" s="244" t="s">
        <v>90</v>
      </c>
      <c r="AV265" s="13" t="s">
        <v>90</v>
      </c>
      <c r="AW265" s="13" t="s">
        <v>34</v>
      </c>
      <c r="AX265" s="13" t="s">
        <v>79</v>
      </c>
      <c r="AY265" s="244" t="s">
        <v>160</v>
      </c>
    </row>
    <row r="266" s="13" customFormat="1">
      <c r="A266" s="13"/>
      <c r="B266" s="233"/>
      <c r="C266" s="234"/>
      <c r="D266" s="235" t="s">
        <v>168</v>
      </c>
      <c r="E266" s="236" t="s">
        <v>1</v>
      </c>
      <c r="F266" s="237" t="s">
        <v>557</v>
      </c>
      <c r="G266" s="234"/>
      <c r="H266" s="238">
        <v>3.0379999999999998</v>
      </c>
      <c r="I266" s="239"/>
      <c r="J266" s="234"/>
      <c r="K266" s="234"/>
      <c r="L266" s="240"/>
      <c r="M266" s="241"/>
      <c r="N266" s="242"/>
      <c r="O266" s="242"/>
      <c r="P266" s="242"/>
      <c r="Q266" s="242"/>
      <c r="R266" s="242"/>
      <c r="S266" s="242"/>
      <c r="T266" s="24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4" t="s">
        <v>168</v>
      </c>
      <c r="AU266" s="244" t="s">
        <v>90</v>
      </c>
      <c r="AV266" s="13" t="s">
        <v>90</v>
      </c>
      <c r="AW266" s="13" t="s">
        <v>34</v>
      </c>
      <c r="AX266" s="13" t="s">
        <v>79</v>
      </c>
      <c r="AY266" s="244" t="s">
        <v>160</v>
      </c>
    </row>
    <row r="267" s="13" customFormat="1">
      <c r="A267" s="13"/>
      <c r="B267" s="233"/>
      <c r="C267" s="234"/>
      <c r="D267" s="235" t="s">
        <v>168</v>
      </c>
      <c r="E267" s="236" t="s">
        <v>1</v>
      </c>
      <c r="F267" s="237" t="s">
        <v>558</v>
      </c>
      <c r="G267" s="234"/>
      <c r="H267" s="238">
        <v>0.29999999999999999</v>
      </c>
      <c r="I267" s="239"/>
      <c r="J267" s="234"/>
      <c r="K267" s="234"/>
      <c r="L267" s="240"/>
      <c r="M267" s="241"/>
      <c r="N267" s="242"/>
      <c r="O267" s="242"/>
      <c r="P267" s="242"/>
      <c r="Q267" s="242"/>
      <c r="R267" s="242"/>
      <c r="S267" s="242"/>
      <c r="T267" s="24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4" t="s">
        <v>168</v>
      </c>
      <c r="AU267" s="244" t="s">
        <v>90</v>
      </c>
      <c r="AV267" s="13" t="s">
        <v>90</v>
      </c>
      <c r="AW267" s="13" t="s">
        <v>34</v>
      </c>
      <c r="AX267" s="13" t="s">
        <v>79</v>
      </c>
      <c r="AY267" s="244" t="s">
        <v>160</v>
      </c>
    </row>
    <row r="268" s="13" customFormat="1">
      <c r="A268" s="13"/>
      <c r="B268" s="233"/>
      <c r="C268" s="234"/>
      <c r="D268" s="235" t="s">
        <v>168</v>
      </c>
      <c r="E268" s="236" t="s">
        <v>1</v>
      </c>
      <c r="F268" s="237" t="s">
        <v>559</v>
      </c>
      <c r="G268" s="234"/>
      <c r="H268" s="238">
        <v>3.1880000000000002</v>
      </c>
      <c r="I268" s="239"/>
      <c r="J268" s="234"/>
      <c r="K268" s="234"/>
      <c r="L268" s="240"/>
      <c r="M268" s="241"/>
      <c r="N268" s="242"/>
      <c r="O268" s="242"/>
      <c r="P268" s="242"/>
      <c r="Q268" s="242"/>
      <c r="R268" s="242"/>
      <c r="S268" s="242"/>
      <c r="T268" s="24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4" t="s">
        <v>168</v>
      </c>
      <c r="AU268" s="244" t="s">
        <v>90</v>
      </c>
      <c r="AV268" s="13" t="s">
        <v>90</v>
      </c>
      <c r="AW268" s="13" t="s">
        <v>34</v>
      </c>
      <c r="AX268" s="13" t="s">
        <v>79</v>
      </c>
      <c r="AY268" s="244" t="s">
        <v>160</v>
      </c>
    </row>
    <row r="269" s="13" customFormat="1">
      <c r="A269" s="13"/>
      <c r="B269" s="233"/>
      <c r="C269" s="234"/>
      <c r="D269" s="235" t="s">
        <v>168</v>
      </c>
      <c r="E269" s="236" t="s">
        <v>1</v>
      </c>
      <c r="F269" s="237" t="s">
        <v>560</v>
      </c>
      <c r="G269" s="234"/>
      <c r="H269" s="238">
        <v>9.2850000000000001</v>
      </c>
      <c r="I269" s="239"/>
      <c r="J269" s="234"/>
      <c r="K269" s="234"/>
      <c r="L269" s="240"/>
      <c r="M269" s="241"/>
      <c r="N269" s="242"/>
      <c r="O269" s="242"/>
      <c r="P269" s="242"/>
      <c r="Q269" s="242"/>
      <c r="R269" s="242"/>
      <c r="S269" s="242"/>
      <c r="T269" s="24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4" t="s">
        <v>168</v>
      </c>
      <c r="AU269" s="244" t="s">
        <v>90</v>
      </c>
      <c r="AV269" s="13" t="s">
        <v>90</v>
      </c>
      <c r="AW269" s="13" t="s">
        <v>34</v>
      </c>
      <c r="AX269" s="13" t="s">
        <v>79</v>
      </c>
      <c r="AY269" s="244" t="s">
        <v>160</v>
      </c>
    </row>
    <row r="270" s="13" customFormat="1">
      <c r="A270" s="13"/>
      <c r="B270" s="233"/>
      <c r="C270" s="234"/>
      <c r="D270" s="235" t="s">
        <v>168</v>
      </c>
      <c r="E270" s="236" t="s">
        <v>1</v>
      </c>
      <c r="F270" s="237" t="s">
        <v>561</v>
      </c>
      <c r="G270" s="234"/>
      <c r="H270" s="238">
        <v>7.056</v>
      </c>
      <c r="I270" s="239"/>
      <c r="J270" s="234"/>
      <c r="K270" s="234"/>
      <c r="L270" s="240"/>
      <c r="M270" s="241"/>
      <c r="N270" s="242"/>
      <c r="O270" s="242"/>
      <c r="P270" s="242"/>
      <c r="Q270" s="242"/>
      <c r="R270" s="242"/>
      <c r="S270" s="242"/>
      <c r="T270" s="24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4" t="s">
        <v>168</v>
      </c>
      <c r="AU270" s="244" t="s">
        <v>90</v>
      </c>
      <c r="AV270" s="13" t="s">
        <v>90</v>
      </c>
      <c r="AW270" s="13" t="s">
        <v>34</v>
      </c>
      <c r="AX270" s="13" t="s">
        <v>79</v>
      </c>
      <c r="AY270" s="244" t="s">
        <v>160</v>
      </c>
    </row>
    <row r="271" s="13" customFormat="1">
      <c r="A271" s="13"/>
      <c r="B271" s="233"/>
      <c r="C271" s="234"/>
      <c r="D271" s="235" t="s">
        <v>168</v>
      </c>
      <c r="E271" s="236" t="s">
        <v>1</v>
      </c>
      <c r="F271" s="237" t="s">
        <v>562</v>
      </c>
      <c r="G271" s="234"/>
      <c r="H271" s="238">
        <v>4.2770000000000001</v>
      </c>
      <c r="I271" s="239"/>
      <c r="J271" s="234"/>
      <c r="K271" s="234"/>
      <c r="L271" s="240"/>
      <c r="M271" s="241"/>
      <c r="N271" s="242"/>
      <c r="O271" s="242"/>
      <c r="P271" s="242"/>
      <c r="Q271" s="242"/>
      <c r="R271" s="242"/>
      <c r="S271" s="242"/>
      <c r="T271" s="24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4" t="s">
        <v>168</v>
      </c>
      <c r="AU271" s="244" t="s">
        <v>90</v>
      </c>
      <c r="AV271" s="13" t="s">
        <v>90</v>
      </c>
      <c r="AW271" s="13" t="s">
        <v>34</v>
      </c>
      <c r="AX271" s="13" t="s">
        <v>79</v>
      </c>
      <c r="AY271" s="244" t="s">
        <v>160</v>
      </c>
    </row>
    <row r="272" s="13" customFormat="1">
      <c r="A272" s="13"/>
      <c r="B272" s="233"/>
      <c r="C272" s="234"/>
      <c r="D272" s="235" t="s">
        <v>168</v>
      </c>
      <c r="E272" s="236" t="s">
        <v>1</v>
      </c>
      <c r="F272" s="237" t="s">
        <v>563</v>
      </c>
      <c r="G272" s="234"/>
      <c r="H272" s="238">
        <v>1.5</v>
      </c>
      <c r="I272" s="239"/>
      <c r="J272" s="234"/>
      <c r="K272" s="234"/>
      <c r="L272" s="240"/>
      <c r="M272" s="241"/>
      <c r="N272" s="242"/>
      <c r="O272" s="242"/>
      <c r="P272" s="242"/>
      <c r="Q272" s="242"/>
      <c r="R272" s="242"/>
      <c r="S272" s="242"/>
      <c r="T272" s="24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4" t="s">
        <v>168</v>
      </c>
      <c r="AU272" s="244" t="s">
        <v>90</v>
      </c>
      <c r="AV272" s="13" t="s">
        <v>90</v>
      </c>
      <c r="AW272" s="13" t="s">
        <v>34</v>
      </c>
      <c r="AX272" s="13" t="s">
        <v>79</v>
      </c>
      <c r="AY272" s="244" t="s">
        <v>160</v>
      </c>
    </row>
    <row r="273" s="13" customFormat="1">
      <c r="A273" s="13"/>
      <c r="B273" s="233"/>
      <c r="C273" s="234"/>
      <c r="D273" s="235" t="s">
        <v>168</v>
      </c>
      <c r="E273" s="236" t="s">
        <v>1</v>
      </c>
      <c r="F273" s="237" t="s">
        <v>564</v>
      </c>
      <c r="G273" s="234"/>
      <c r="H273" s="238">
        <v>0.20000000000000001</v>
      </c>
      <c r="I273" s="239"/>
      <c r="J273" s="234"/>
      <c r="K273" s="234"/>
      <c r="L273" s="240"/>
      <c r="M273" s="241"/>
      <c r="N273" s="242"/>
      <c r="O273" s="242"/>
      <c r="P273" s="242"/>
      <c r="Q273" s="242"/>
      <c r="R273" s="242"/>
      <c r="S273" s="242"/>
      <c r="T273" s="24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4" t="s">
        <v>168</v>
      </c>
      <c r="AU273" s="244" t="s">
        <v>90</v>
      </c>
      <c r="AV273" s="13" t="s">
        <v>90</v>
      </c>
      <c r="AW273" s="13" t="s">
        <v>34</v>
      </c>
      <c r="AX273" s="13" t="s">
        <v>79</v>
      </c>
      <c r="AY273" s="244" t="s">
        <v>160</v>
      </c>
    </row>
    <row r="274" s="13" customFormat="1">
      <c r="A274" s="13"/>
      <c r="B274" s="233"/>
      <c r="C274" s="234"/>
      <c r="D274" s="235" t="s">
        <v>168</v>
      </c>
      <c r="E274" s="236" t="s">
        <v>1</v>
      </c>
      <c r="F274" s="237" t="s">
        <v>565</v>
      </c>
      <c r="G274" s="234"/>
      <c r="H274" s="238">
        <v>1.3</v>
      </c>
      <c r="I274" s="239"/>
      <c r="J274" s="234"/>
      <c r="K274" s="234"/>
      <c r="L274" s="240"/>
      <c r="M274" s="241"/>
      <c r="N274" s="242"/>
      <c r="O274" s="242"/>
      <c r="P274" s="242"/>
      <c r="Q274" s="242"/>
      <c r="R274" s="242"/>
      <c r="S274" s="242"/>
      <c r="T274" s="24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4" t="s">
        <v>168</v>
      </c>
      <c r="AU274" s="244" t="s">
        <v>90</v>
      </c>
      <c r="AV274" s="13" t="s">
        <v>90</v>
      </c>
      <c r="AW274" s="13" t="s">
        <v>34</v>
      </c>
      <c r="AX274" s="13" t="s">
        <v>79</v>
      </c>
      <c r="AY274" s="244" t="s">
        <v>160</v>
      </c>
    </row>
    <row r="275" s="13" customFormat="1">
      <c r="A275" s="13"/>
      <c r="B275" s="233"/>
      <c r="C275" s="234"/>
      <c r="D275" s="235" t="s">
        <v>168</v>
      </c>
      <c r="E275" s="236" t="s">
        <v>1</v>
      </c>
      <c r="F275" s="237" t="s">
        <v>566</v>
      </c>
      <c r="G275" s="234"/>
      <c r="H275" s="238">
        <v>4.077</v>
      </c>
      <c r="I275" s="239"/>
      <c r="J275" s="234"/>
      <c r="K275" s="234"/>
      <c r="L275" s="240"/>
      <c r="M275" s="241"/>
      <c r="N275" s="242"/>
      <c r="O275" s="242"/>
      <c r="P275" s="242"/>
      <c r="Q275" s="242"/>
      <c r="R275" s="242"/>
      <c r="S275" s="242"/>
      <c r="T275" s="24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4" t="s">
        <v>168</v>
      </c>
      <c r="AU275" s="244" t="s">
        <v>90</v>
      </c>
      <c r="AV275" s="13" t="s">
        <v>90</v>
      </c>
      <c r="AW275" s="13" t="s">
        <v>34</v>
      </c>
      <c r="AX275" s="13" t="s">
        <v>79</v>
      </c>
      <c r="AY275" s="244" t="s">
        <v>160</v>
      </c>
    </row>
    <row r="276" s="13" customFormat="1">
      <c r="A276" s="13"/>
      <c r="B276" s="233"/>
      <c r="C276" s="234"/>
      <c r="D276" s="235" t="s">
        <v>168</v>
      </c>
      <c r="E276" s="236" t="s">
        <v>1</v>
      </c>
      <c r="F276" s="237" t="s">
        <v>561</v>
      </c>
      <c r="G276" s="234"/>
      <c r="H276" s="238">
        <v>7.056</v>
      </c>
      <c r="I276" s="239"/>
      <c r="J276" s="234"/>
      <c r="K276" s="234"/>
      <c r="L276" s="240"/>
      <c r="M276" s="241"/>
      <c r="N276" s="242"/>
      <c r="O276" s="242"/>
      <c r="P276" s="242"/>
      <c r="Q276" s="242"/>
      <c r="R276" s="242"/>
      <c r="S276" s="242"/>
      <c r="T276" s="24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4" t="s">
        <v>168</v>
      </c>
      <c r="AU276" s="244" t="s">
        <v>90</v>
      </c>
      <c r="AV276" s="13" t="s">
        <v>90</v>
      </c>
      <c r="AW276" s="13" t="s">
        <v>34</v>
      </c>
      <c r="AX276" s="13" t="s">
        <v>79</v>
      </c>
      <c r="AY276" s="244" t="s">
        <v>160</v>
      </c>
    </row>
    <row r="277" s="13" customFormat="1">
      <c r="A277" s="13"/>
      <c r="B277" s="233"/>
      <c r="C277" s="234"/>
      <c r="D277" s="235" t="s">
        <v>168</v>
      </c>
      <c r="E277" s="236" t="s">
        <v>1</v>
      </c>
      <c r="F277" s="237" t="s">
        <v>567</v>
      </c>
      <c r="G277" s="234"/>
      <c r="H277" s="238">
        <v>8.9849999999999994</v>
      </c>
      <c r="I277" s="239"/>
      <c r="J277" s="234"/>
      <c r="K277" s="234"/>
      <c r="L277" s="240"/>
      <c r="M277" s="241"/>
      <c r="N277" s="242"/>
      <c r="O277" s="242"/>
      <c r="P277" s="242"/>
      <c r="Q277" s="242"/>
      <c r="R277" s="242"/>
      <c r="S277" s="242"/>
      <c r="T277" s="24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4" t="s">
        <v>168</v>
      </c>
      <c r="AU277" s="244" t="s">
        <v>90</v>
      </c>
      <c r="AV277" s="13" t="s">
        <v>90</v>
      </c>
      <c r="AW277" s="13" t="s">
        <v>34</v>
      </c>
      <c r="AX277" s="13" t="s">
        <v>79</v>
      </c>
      <c r="AY277" s="244" t="s">
        <v>160</v>
      </c>
    </row>
    <row r="278" s="13" customFormat="1">
      <c r="A278" s="13"/>
      <c r="B278" s="233"/>
      <c r="C278" s="234"/>
      <c r="D278" s="235" t="s">
        <v>168</v>
      </c>
      <c r="E278" s="236" t="s">
        <v>1</v>
      </c>
      <c r="F278" s="237" t="s">
        <v>568</v>
      </c>
      <c r="G278" s="234"/>
      <c r="H278" s="238">
        <v>1.7030000000000001</v>
      </c>
      <c r="I278" s="239"/>
      <c r="J278" s="234"/>
      <c r="K278" s="234"/>
      <c r="L278" s="240"/>
      <c r="M278" s="241"/>
      <c r="N278" s="242"/>
      <c r="O278" s="242"/>
      <c r="P278" s="242"/>
      <c r="Q278" s="242"/>
      <c r="R278" s="242"/>
      <c r="S278" s="242"/>
      <c r="T278" s="24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4" t="s">
        <v>168</v>
      </c>
      <c r="AU278" s="244" t="s">
        <v>90</v>
      </c>
      <c r="AV278" s="13" t="s">
        <v>90</v>
      </c>
      <c r="AW278" s="13" t="s">
        <v>34</v>
      </c>
      <c r="AX278" s="13" t="s">
        <v>79</v>
      </c>
      <c r="AY278" s="244" t="s">
        <v>160</v>
      </c>
    </row>
    <row r="279" s="13" customFormat="1">
      <c r="A279" s="13"/>
      <c r="B279" s="233"/>
      <c r="C279" s="234"/>
      <c r="D279" s="235" t="s">
        <v>168</v>
      </c>
      <c r="E279" s="236" t="s">
        <v>1</v>
      </c>
      <c r="F279" s="237" t="s">
        <v>569</v>
      </c>
      <c r="G279" s="234"/>
      <c r="H279" s="238">
        <v>0.26200000000000001</v>
      </c>
      <c r="I279" s="239"/>
      <c r="J279" s="234"/>
      <c r="K279" s="234"/>
      <c r="L279" s="240"/>
      <c r="M279" s="241"/>
      <c r="N279" s="242"/>
      <c r="O279" s="242"/>
      <c r="P279" s="242"/>
      <c r="Q279" s="242"/>
      <c r="R279" s="242"/>
      <c r="S279" s="242"/>
      <c r="T279" s="24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4" t="s">
        <v>168</v>
      </c>
      <c r="AU279" s="244" t="s">
        <v>90</v>
      </c>
      <c r="AV279" s="13" t="s">
        <v>90</v>
      </c>
      <c r="AW279" s="13" t="s">
        <v>34</v>
      </c>
      <c r="AX279" s="13" t="s">
        <v>79</v>
      </c>
      <c r="AY279" s="244" t="s">
        <v>160</v>
      </c>
    </row>
    <row r="280" s="13" customFormat="1">
      <c r="A280" s="13"/>
      <c r="B280" s="233"/>
      <c r="C280" s="234"/>
      <c r="D280" s="235" t="s">
        <v>168</v>
      </c>
      <c r="E280" s="236" t="s">
        <v>1</v>
      </c>
      <c r="F280" s="237" t="s">
        <v>570</v>
      </c>
      <c r="G280" s="234"/>
      <c r="H280" s="238">
        <v>1.9650000000000001</v>
      </c>
      <c r="I280" s="239"/>
      <c r="J280" s="234"/>
      <c r="K280" s="234"/>
      <c r="L280" s="240"/>
      <c r="M280" s="241"/>
      <c r="N280" s="242"/>
      <c r="O280" s="242"/>
      <c r="P280" s="242"/>
      <c r="Q280" s="242"/>
      <c r="R280" s="242"/>
      <c r="S280" s="242"/>
      <c r="T280" s="24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4" t="s">
        <v>168</v>
      </c>
      <c r="AU280" s="244" t="s">
        <v>90</v>
      </c>
      <c r="AV280" s="13" t="s">
        <v>90</v>
      </c>
      <c r="AW280" s="13" t="s">
        <v>34</v>
      </c>
      <c r="AX280" s="13" t="s">
        <v>79</v>
      </c>
      <c r="AY280" s="244" t="s">
        <v>160</v>
      </c>
    </row>
    <row r="281" s="13" customFormat="1">
      <c r="A281" s="13"/>
      <c r="B281" s="233"/>
      <c r="C281" s="234"/>
      <c r="D281" s="235" t="s">
        <v>168</v>
      </c>
      <c r="E281" s="236" t="s">
        <v>1</v>
      </c>
      <c r="F281" s="237" t="s">
        <v>571</v>
      </c>
      <c r="G281" s="234"/>
      <c r="H281" s="238">
        <v>8.109</v>
      </c>
      <c r="I281" s="239"/>
      <c r="J281" s="234"/>
      <c r="K281" s="234"/>
      <c r="L281" s="240"/>
      <c r="M281" s="241"/>
      <c r="N281" s="242"/>
      <c r="O281" s="242"/>
      <c r="P281" s="242"/>
      <c r="Q281" s="242"/>
      <c r="R281" s="242"/>
      <c r="S281" s="242"/>
      <c r="T281" s="24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4" t="s">
        <v>168</v>
      </c>
      <c r="AU281" s="244" t="s">
        <v>90</v>
      </c>
      <c r="AV281" s="13" t="s">
        <v>90</v>
      </c>
      <c r="AW281" s="13" t="s">
        <v>34</v>
      </c>
      <c r="AX281" s="13" t="s">
        <v>79</v>
      </c>
      <c r="AY281" s="244" t="s">
        <v>160</v>
      </c>
    </row>
    <row r="282" s="13" customFormat="1">
      <c r="A282" s="13"/>
      <c r="B282" s="233"/>
      <c r="C282" s="234"/>
      <c r="D282" s="235" t="s">
        <v>168</v>
      </c>
      <c r="E282" s="236" t="s">
        <v>1</v>
      </c>
      <c r="F282" s="237" t="s">
        <v>572</v>
      </c>
      <c r="G282" s="234"/>
      <c r="H282" s="238">
        <v>4.0780000000000003</v>
      </c>
      <c r="I282" s="239"/>
      <c r="J282" s="234"/>
      <c r="K282" s="234"/>
      <c r="L282" s="240"/>
      <c r="M282" s="241"/>
      <c r="N282" s="242"/>
      <c r="O282" s="242"/>
      <c r="P282" s="242"/>
      <c r="Q282" s="242"/>
      <c r="R282" s="242"/>
      <c r="S282" s="242"/>
      <c r="T282" s="24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4" t="s">
        <v>168</v>
      </c>
      <c r="AU282" s="244" t="s">
        <v>90</v>
      </c>
      <c r="AV282" s="13" t="s">
        <v>90</v>
      </c>
      <c r="AW282" s="13" t="s">
        <v>34</v>
      </c>
      <c r="AX282" s="13" t="s">
        <v>79</v>
      </c>
      <c r="AY282" s="244" t="s">
        <v>160</v>
      </c>
    </row>
    <row r="283" s="13" customFormat="1">
      <c r="A283" s="13"/>
      <c r="B283" s="233"/>
      <c r="C283" s="234"/>
      <c r="D283" s="235" t="s">
        <v>168</v>
      </c>
      <c r="E283" s="236" t="s">
        <v>1</v>
      </c>
      <c r="F283" s="237" t="s">
        <v>573</v>
      </c>
      <c r="G283" s="234"/>
      <c r="H283" s="238">
        <v>3.7559999999999998</v>
      </c>
      <c r="I283" s="239"/>
      <c r="J283" s="234"/>
      <c r="K283" s="234"/>
      <c r="L283" s="240"/>
      <c r="M283" s="241"/>
      <c r="N283" s="242"/>
      <c r="O283" s="242"/>
      <c r="P283" s="242"/>
      <c r="Q283" s="242"/>
      <c r="R283" s="242"/>
      <c r="S283" s="242"/>
      <c r="T283" s="24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4" t="s">
        <v>168</v>
      </c>
      <c r="AU283" s="244" t="s">
        <v>90</v>
      </c>
      <c r="AV283" s="13" t="s">
        <v>90</v>
      </c>
      <c r="AW283" s="13" t="s">
        <v>34</v>
      </c>
      <c r="AX283" s="13" t="s">
        <v>79</v>
      </c>
      <c r="AY283" s="244" t="s">
        <v>160</v>
      </c>
    </row>
    <row r="284" s="13" customFormat="1">
      <c r="A284" s="13"/>
      <c r="B284" s="233"/>
      <c r="C284" s="234"/>
      <c r="D284" s="235" t="s">
        <v>168</v>
      </c>
      <c r="E284" s="236" t="s">
        <v>1</v>
      </c>
      <c r="F284" s="237" t="s">
        <v>574</v>
      </c>
      <c r="G284" s="234"/>
      <c r="H284" s="238">
        <v>5.4779999999999998</v>
      </c>
      <c r="I284" s="239"/>
      <c r="J284" s="234"/>
      <c r="K284" s="234"/>
      <c r="L284" s="240"/>
      <c r="M284" s="241"/>
      <c r="N284" s="242"/>
      <c r="O284" s="242"/>
      <c r="P284" s="242"/>
      <c r="Q284" s="242"/>
      <c r="R284" s="242"/>
      <c r="S284" s="242"/>
      <c r="T284" s="24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4" t="s">
        <v>168</v>
      </c>
      <c r="AU284" s="244" t="s">
        <v>90</v>
      </c>
      <c r="AV284" s="13" t="s">
        <v>90</v>
      </c>
      <c r="AW284" s="13" t="s">
        <v>34</v>
      </c>
      <c r="AX284" s="13" t="s">
        <v>79</v>
      </c>
      <c r="AY284" s="244" t="s">
        <v>160</v>
      </c>
    </row>
    <row r="285" s="13" customFormat="1">
      <c r="A285" s="13"/>
      <c r="B285" s="233"/>
      <c r="C285" s="234"/>
      <c r="D285" s="235" t="s">
        <v>168</v>
      </c>
      <c r="E285" s="236" t="s">
        <v>1</v>
      </c>
      <c r="F285" s="237" t="s">
        <v>575</v>
      </c>
      <c r="G285" s="234"/>
      <c r="H285" s="238">
        <v>2.0569999999999999</v>
      </c>
      <c r="I285" s="239"/>
      <c r="J285" s="234"/>
      <c r="K285" s="234"/>
      <c r="L285" s="240"/>
      <c r="M285" s="241"/>
      <c r="N285" s="242"/>
      <c r="O285" s="242"/>
      <c r="P285" s="242"/>
      <c r="Q285" s="242"/>
      <c r="R285" s="242"/>
      <c r="S285" s="242"/>
      <c r="T285" s="24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4" t="s">
        <v>168</v>
      </c>
      <c r="AU285" s="244" t="s">
        <v>90</v>
      </c>
      <c r="AV285" s="13" t="s">
        <v>90</v>
      </c>
      <c r="AW285" s="13" t="s">
        <v>34</v>
      </c>
      <c r="AX285" s="13" t="s">
        <v>79</v>
      </c>
      <c r="AY285" s="244" t="s">
        <v>160</v>
      </c>
    </row>
    <row r="286" s="13" customFormat="1">
      <c r="A286" s="13"/>
      <c r="B286" s="233"/>
      <c r="C286" s="234"/>
      <c r="D286" s="235" t="s">
        <v>168</v>
      </c>
      <c r="E286" s="236" t="s">
        <v>1</v>
      </c>
      <c r="F286" s="237" t="s">
        <v>576</v>
      </c>
      <c r="G286" s="234"/>
      <c r="H286" s="238">
        <v>0.24199999999999999</v>
      </c>
      <c r="I286" s="239"/>
      <c r="J286" s="234"/>
      <c r="K286" s="234"/>
      <c r="L286" s="240"/>
      <c r="M286" s="241"/>
      <c r="N286" s="242"/>
      <c r="O286" s="242"/>
      <c r="P286" s="242"/>
      <c r="Q286" s="242"/>
      <c r="R286" s="242"/>
      <c r="S286" s="242"/>
      <c r="T286" s="24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4" t="s">
        <v>168</v>
      </c>
      <c r="AU286" s="244" t="s">
        <v>90</v>
      </c>
      <c r="AV286" s="13" t="s">
        <v>90</v>
      </c>
      <c r="AW286" s="13" t="s">
        <v>34</v>
      </c>
      <c r="AX286" s="13" t="s">
        <v>79</v>
      </c>
      <c r="AY286" s="244" t="s">
        <v>160</v>
      </c>
    </row>
    <row r="287" s="13" customFormat="1">
      <c r="A287" s="13"/>
      <c r="B287" s="233"/>
      <c r="C287" s="234"/>
      <c r="D287" s="235" t="s">
        <v>168</v>
      </c>
      <c r="E287" s="236" t="s">
        <v>1</v>
      </c>
      <c r="F287" s="237" t="s">
        <v>577</v>
      </c>
      <c r="G287" s="234"/>
      <c r="H287" s="238">
        <v>1.815</v>
      </c>
      <c r="I287" s="239"/>
      <c r="J287" s="234"/>
      <c r="K287" s="234"/>
      <c r="L287" s="240"/>
      <c r="M287" s="241"/>
      <c r="N287" s="242"/>
      <c r="O287" s="242"/>
      <c r="P287" s="242"/>
      <c r="Q287" s="242"/>
      <c r="R287" s="242"/>
      <c r="S287" s="242"/>
      <c r="T287" s="24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4" t="s">
        <v>168</v>
      </c>
      <c r="AU287" s="244" t="s">
        <v>90</v>
      </c>
      <c r="AV287" s="13" t="s">
        <v>90</v>
      </c>
      <c r="AW287" s="13" t="s">
        <v>34</v>
      </c>
      <c r="AX287" s="13" t="s">
        <v>79</v>
      </c>
      <c r="AY287" s="244" t="s">
        <v>160</v>
      </c>
    </row>
    <row r="288" s="13" customFormat="1">
      <c r="A288" s="13"/>
      <c r="B288" s="233"/>
      <c r="C288" s="234"/>
      <c r="D288" s="235" t="s">
        <v>168</v>
      </c>
      <c r="E288" s="236" t="s">
        <v>1</v>
      </c>
      <c r="F288" s="237" t="s">
        <v>578</v>
      </c>
      <c r="G288" s="234"/>
      <c r="H288" s="238">
        <v>5.2359999999999998</v>
      </c>
      <c r="I288" s="239"/>
      <c r="J288" s="234"/>
      <c r="K288" s="234"/>
      <c r="L288" s="240"/>
      <c r="M288" s="241"/>
      <c r="N288" s="242"/>
      <c r="O288" s="242"/>
      <c r="P288" s="242"/>
      <c r="Q288" s="242"/>
      <c r="R288" s="242"/>
      <c r="S288" s="242"/>
      <c r="T288" s="24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4" t="s">
        <v>168</v>
      </c>
      <c r="AU288" s="244" t="s">
        <v>90</v>
      </c>
      <c r="AV288" s="13" t="s">
        <v>90</v>
      </c>
      <c r="AW288" s="13" t="s">
        <v>34</v>
      </c>
      <c r="AX288" s="13" t="s">
        <v>79</v>
      </c>
      <c r="AY288" s="244" t="s">
        <v>160</v>
      </c>
    </row>
    <row r="289" s="13" customFormat="1">
      <c r="A289" s="13"/>
      <c r="B289" s="233"/>
      <c r="C289" s="234"/>
      <c r="D289" s="235" t="s">
        <v>168</v>
      </c>
      <c r="E289" s="236" t="s">
        <v>1</v>
      </c>
      <c r="F289" s="237" t="s">
        <v>579</v>
      </c>
      <c r="G289" s="234"/>
      <c r="H289" s="238">
        <v>3.7599999999999998</v>
      </c>
      <c r="I289" s="239"/>
      <c r="J289" s="234"/>
      <c r="K289" s="234"/>
      <c r="L289" s="240"/>
      <c r="M289" s="241"/>
      <c r="N289" s="242"/>
      <c r="O289" s="242"/>
      <c r="P289" s="242"/>
      <c r="Q289" s="242"/>
      <c r="R289" s="242"/>
      <c r="S289" s="242"/>
      <c r="T289" s="24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4" t="s">
        <v>168</v>
      </c>
      <c r="AU289" s="244" t="s">
        <v>90</v>
      </c>
      <c r="AV289" s="13" t="s">
        <v>90</v>
      </c>
      <c r="AW289" s="13" t="s">
        <v>34</v>
      </c>
      <c r="AX289" s="13" t="s">
        <v>79</v>
      </c>
      <c r="AY289" s="244" t="s">
        <v>160</v>
      </c>
    </row>
    <row r="290" s="13" customFormat="1">
      <c r="A290" s="13"/>
      <c r="B290" s="233"/>
      <c r="C290" s="234"/>
      <c r="D290" s="235" t="s">
        <v>168</v>
      </c>
      <c r="E290" s="236" t="s">
        <v>1</v>
      </c>
      <c r="F290" s="237" t="s">
        <v>572</v>
      </c>
      <c r="G290" s="234"/>
      <c r="H290" s="238">
        <v>4.0780000000000003</v>
      </c>
      <c r="I290" s="239"/>
      <c r="J290" s="234"/>
      <c r="K290" s="234"/>
      <c r="L290" s="240"/>
      <c r="M290" s="241"/>
      <c r="N290" s="242"/>
      <c r="O290" s="242"/>
      <c r="P290" s="242"/>
      <c r="Q290" s="242"/>
      <c r="R290" s="242"/>
      <c r="S290" s="242"/>
      <c r="T290" s="24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4" t="s">
        <v>168</v>
      </c>
      <c r="AU290" s="244" t="s">
        <v>90</v>
      </c>
      <c r="AV290" s="13" t="s">
        <v>90</v>
      </c>
      <c r="AW290" s="13" t="s">
        <v>34</v>
      </c>
      <c r="AX290" s="13" t="s">
        <v>79</v>
      </c>
      <c r="AY290" s="244" t="s">
        <v>160</v>
      </c>
    </row>
    <row r="291" s="13" customFormat="1">
      <c r="A291" s="13"/>
      <c r="B291" s="233"/>
      <c r="C291" s="234"/>
      <c r="D291" s="235" t="s">
        <v>168</v>
      </c>
      <c r="E291" s="236" t="s">
        <v>1</v>
      </c>
      <c r="F291" s="237" t="s">
        <v>580</v>
      </c>
      <c r="G291" s="234"/>
      <c r="H291" s="238">
        <v>6.6680000000000001</v>
      </c>
      <c r="I291" s="239"/>
      <c r="J291" s="234"/>
      <c r="K291" s="234"/>
      <c r="L291" s="240"/>
      <c r="M291" s="241"/>
      <c r="N291" s="242"/>
      <c r="O291" s="242"/>
      <c r="P291" s="242"/>
      <c r="Q291" s="242"/>
      <c r="R291" s="242"/>
      <c r="S291" s="242"/>
      <c r="T291" s="24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4" t="s">
        <v>168</v>
      </c>
      <c r="AU291" s="244" t="s">
        <v>90</v>
      </c>
      <c r="AV291" s="13" t="s">
        <v>90</v>
      </c>
      <c r="AW291" s="13" t="s">
        <v>34</v>
      </c>
      <c r="AX291" s="13" t="s">
        <v>79</v>
      </c>
      <c r="AY291" s="244" t="s">
        <v>160</v>
      </c>
    </row>
    <row r="292" s="13" customFormat="1">
      <c r="A292" s="13"/>
      <c r="B292" s="233"/>
      <c r="C292" s="234"/>
      <c r="D292" s="235" t="s">
        <v>168</v>
      </c>
      <c r="E292" s="236" t="s">
        <v>1</v>
      </c>
      <c r="F292" s="237" t="s">
        <v>581</v>
      </c>
      <c r="G292" s="234"/>
      <c r="H292" s="238">
        <v>1.8600000000000001</v>
      </c>
      <c r="I292" s="239"/>
      <c r="J292" s="234"/>
      <c r="K292" s="234"/>
      <c r="L292" s="240"/>
      <c r="M292" s="241"/>
      <c r="N292" s="242"/>
      <c r="O292" s="242"/>
      <c r="P292" s="242"/>
      <c r="Q292" s="242"/>
      <c r="R292" s="242"/>
      <c r="S292" s="242"/>
      <c r="T292" s="24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4" t="s">
        <v>168</v>
      </c>
      <c r="AU292" s="244" t="s">
        <v>90</v>
      </c>
      <c r="AV292" s="13" t="s">
        <v>90</v>
      </c>
      <c r="AW292" s="13" t="s">
        <v>34</v>
      </c>
      <c r="AX292" s="13" t="s">
        <v>79</v>
      </c>
      <c r="AY292" s="244" t="s">
        <v>160</v>
      </c>
    </row>
    <row r="293" s="13" customFormat="1">
      <c r="A293" s="13"/>
      <c r="B293" s="233"/>
      <c r="C293" s="234"/>
      <c r="D293" s="235" t="s">
        <v>168</v>
      </c>
      <c r="E293" s="236" t="s">
        <v>1</v>
      </c>
      <c r="F293" s="237" t="s">
        <v>582</v>
      </c>
      <c r="G293" s="234"/>
      <c r="H293" s="238">
        <v>0.248</v>
      </c>
      <c r="I293" s="239"/>
      <c r="J293" s="234"/>
      <c r="K293" s="234"/>
      <c r="L293" s="240"/>
      <c r="M293" s="241"/>
      <c r="N293" s="242"/>
      <c r="O293" s="242"/>
      <c r="P293" s="242"/>
      <c r="Q293" s="242"/>
      <c r="R293" s="242"/>
      <c r="S293" s="242"/>
      <c r="T293" s="24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4" t="s">
        <v>168</v>
      </c>
      <c r="AU293" s="244" t="s">
        <v>90</v>
      </c>
      <c r="AV293" s="13" t="s">
        <v>90</v>
      </c>
      <c r="AW293" s="13" t="s">
        <v>34</v>
      </c>
      <c r="AX293" s="13" t="s">
        <v>79</v>
      </c>
      <c r="AY293" s="244" t="s">
        <v>160</v>
      </c>
    </row>
    <row r="294" s="13" customFormat="1">
      <c r="A294" s="13"/>
      <c r="B294" s="233"/>
      <c r="C294" s="234"/>
      <c r="D294" s="235" t="s">
        <v>168</v>
      </c>
      <c r="E294" s="236" t="s">
        <v>1</v>
      </c>
      <c r="F294" s="237" t="s">
        <v>583</v>
      </c>
      <c r="G294" s="234"/>
      <c r="H294" s="238">
        <v>2.1080000000000001</v>
      </c>
      <c r="I294" s="239"/>
      <c r="J294" s="234"/>
      <c r="K294" s="234"/>
      <c r="L294" s="240"/>
      <c r="M294" s="241"/>
      <c r="N294" s="242"/>
      <c r="O294" s="242"/>
      <c r="P294" s="242"/>
      <c r="Q294" s="242"/>
      <c r="R294" s="242"/>
      <c r="S294" s="242"/>
      <c r="T294" s="24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4" t="s">
        <v>168</v>
      </c>
      <c r="AU294" s="244" t="s">
        <v>90</v>
      </c>
      <c r="AV294" s="13" t="s">
        <v>90</v>
      </c>
      <c r="AW294" s="13" t="s">
        <v>34</v>
      </c>
      <c r="AX294" s="13" t="s">
        <v>79</v>
      </c>
      <c r="AY294" s="244" t="s">
        <v>160</v>
      </c>
    </row>
    <row r="295" s="13" customFormat="1">
      <c r="A295" s="13"/>
      <c r="B295" s="233"/>
      <c r="C295" s="234"/>
      <c r="D295" s="235" t="s">
        <v>168</v>
      </c>
      <c r="E295" s="236" t="s">
        <v>1</v>
      </c>
      <c r="F295" s="237" t="s">
        <v>584</v>
      </c>
      <c r="G295" s="234"/>
      <c r="H295" s="238">
        <v>7.6760000000000002</v>
      </c>
      <c r="I295" s="239"/>
      <c r="J295" s="234"/>
      <c r="K295" s="234"/>
      <c r="L295" s="240"/>
      <c r="M295" s="241"/>
      <c r="N295" s="242"/>
      <c r="O295" s="242"/>
      <c r="P295" s="242"/>
      <c r="Q295" s="242"/>
      <c r="R295" s="242"/>
      <c r="S295" s="242"/>
      <c r="T295" s="24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4" t="s">
        <v>168</v>
      </c>
      <c r="AU295" s="244" t="s">
        <v>90</v>
      </c>
      <c r="AV295" s="13" t="s">
        <v>90</v>
      </c>
      <c r="AW295" s="13" t="s">
        <v>34</v>
      </c>
      <c r="AX295" s="13" t="s">
        <v>79</v>
      </c>
      <c r="AY295" s="244" t="s">
        <v>160</v>
      </c>
    </row>
    <row r="296" s="13" customFormat="1">
      <c r="A296" s="13"/>
      <c r="B296" s="233"/>
      <c r="C296" s="234"/>
      <c r="D296" s="235" t="s">
        <v>168</v>
      </c>
      <c r="E296" s="236" t="s">
        <v>1</v>
      </c>
      <c r="F296" s="237" t="s">
        <v>585</v>
      </c>
      <c r="G296" s="234"/>
      <c r="H296" s="238">
        <v>7.415</v>
      </c>
      <c r="I296" s="239"/>
      <c r="J296" s="234"/>
      <c r="K296" s="234"/>
      <c r="L296" s="240"/>
      <c r="M296" s="241"/>
      <c r="N296" s="242"/>
      <c r="O296" s="242"/>
      <c r="P296" s="242"/>
      <c r="Q296" s="242"/>
      <c r="R296" s="242"/>
      <c r="S296" s="242"/>
      <c r="T296" s="24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4" t="s">
        <v>168</v>
      </c>
      <c r="AU296" s="244" t="s">
        <v>90</v>
      </c>
      <c r="AV296" s="13" t="s">
        <v>90</v>
      </c>
      <c r="AW296" s="13" t="s">
        <v>34</v>
      </c>
      <c r="AX296" s="13" t="s">
        <v>79</v>
      </c>
      <c r="AY296" s="244" t="s">
        <v>160</v>
      </c>
    </row>
    <row r="297" s="13" customFormat="1">
      <c r="A297" s="13"/>
      <c r="B297" s="233"/>
      <c r="C297" s="234"/>
      <c r="D297" s="235" t="s">
        <v>168</v>
      </c>
      <c r="E297" s="236" t="s">
        <v>1</v>
      </c>
      <c r="F297" s="237" t="s">
        <v>586</v>
      </c>
      <c r="G297" s="234"/>
      <c r="H297" s="238">
        <v>3.9359999999999999</v>
      </c>
      <c r="I297" s="239"/>
      <c r="J297" s="234"/>
      <c r="K297" s="234"/>
      <c r="L297" s="240"/>
      <c r="M297" s="241"/>
      <c r="N297" s="242"/>
      <c r="O297" s="242"/>
      <c r="P297" s="242"/>
      <c r="Q297" s="242"/>
      <c r="R297" s="242"/>
      <c r="S297" s="242"/>
      <c r="T297" s="24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4" t="s">
        <v>168</v>
      </c>
      <c r="AU297" s="244" t="s">
        <v>90</v>
      </c>
      <c r="AV297" s="13" t="s">
        <v>90</v>
      </c>
      <c r="AW297" s="13" t="s">
        <v>34</v>
      </c>
      <c r="AX297" s="13" t="s">
        <v>79</v>
      </c>
      <c r="AY297" s="244" t="s">
        <v>160</v>
      </c>
    </row>
    <row r="298" s="13" customFormat="1">
      <c r="A298" s="13"/>
      <c r="B298" s="233"/>
      <c r="C298" s="234"/>
      <c r="D298" s="235" t="s">
        <v>168</v>
      </c>
      <c r="E298" s="236" t="s">
        <v>1</v>
      </c>
      <c r="F298" s="237" t="s">
        <v>587</v>
      </c>
      <c r="G298" s="234"/>
      <c r="H298" s="238">
        <v>1.3180000000000001</v>
      </c>
      <c r="I298" s="239"/>
      <c r="J298" s="234"/>
      <c r="K298" s="234"/>
      <c r="L298" s="240"/>
      <c r="M298" s="241"/>
      <c r="N298" s="242"/>
      <c r="O298" s="242"/>
      <c r="P298" s="242"/>
      <c r="Q298" s="242"/>
      <c r="R298" s="242"/>
      <c r="S298" s="242"/>
      <c r="T298" s="24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4" t="s">
        <v>168</v>
      </c>
      <c r="AU298" s="244" t="s">
        <v>90</v>
      </c>
      <c r="AV298" s="13" t="s">
        <v>90</v>
      </c>
      <c r="AW298" s="13" t="s">
        <v>34</v>
      </c>
      <c r="AX298" s="13" t="s">
        <v>79</v>
      </c>
      <c r="AY298" s="244" t="s">
        <v>160</v>
      </c>
    </row>
    <row r="299" s="13" customFormat="1">
      <c r="A299" s="13"/>
      <c r="B299" s="233"/>
      <c r="C299" s="234"/>
      <c r="D299" s="235" t="s">
        <v>168</v>
      </c>
      <c r="E299" s="236" t="s">
        <v>1</v>
      </c>
      <c r="F299" s="237" t="s">
        <v>588</v>
      </c>
      <c r="G299" s="234"/>
      <c r="H299" s="238">
        <v>0.20300000000000001</v>
      </c>
      <c r="I299" s="239"/>
      <c r="J299" s="234"/>
      <c r="K299" s="234"/>
      <c r="L299" s="240"/>
      <c r="M299" s="241"/>
      <c r="N299" s="242"/>
      <c r="O299" s="242"/>
      <c r="P299" s="242"/>
      <c r="Q299" s="242"/>
      <c r="R299" s="242"/>
      <c r="S299" s="242"/>
      <c r="T299" s="24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4" t="s">
        <v>168</v>
      </c>
      <c r="AU299" s="244" t="s">
        <v>90</v>
      </c>
      <c r="AV299" s="13" t="s">
        <v>90</v>
      </c>
      <c r="AW299" s="13" t="s">
        <v>34</v>
      </c>
      <c r="AX299" s="13" t="s">
        <v>79</v>
      </c>
      <c r="AY299" s="244" t="s">
        <v>160</v>
      </c>
    </row>
    <row r="300" s="13" customFormat="1">
      <c r="A300" s="13"/>
      <c r="B300" s="233"/>
      <c r="C300" s="234"/>
      <c r="D300" s="235" t="s">
        <v>168</v>
      </c>
      <c r="E300" s="236" t="s">
        <v>1</v>
      </c>
      <c r="F300" s="237" t="s">
        <v>589</v>
      </c>
      <c r="G300" s="234"/>
      <c r="H300" s="238">
        <v>3.734</v>
      </c>
      <c r="I300" s="239"/>
      <c r="J300" s="234"/>
      <c r="K300" s="234"/>
      <c r="L300" s="240"/>
      <c r="M300" s="241"/>
      <c r="N300" s="242"/>
      <c r="O300" s="242"/>
      <c r="P300" s="242"/>
      <c r="Q300" s="242"/>
      <c r="R300" s="242"/>
      <c r="S300" s="242"/>
      <c r="T300" s="24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4" t="s">
        <v>168</v>
      </c>
      <c r="AU300" s="244" t="s">
        <v>90</v>
      </c>
      <c r="AV300" s="13" t="s">
        <v>90</v>
      </c>
      <c r="AW300" s="13" t="s">
        <v>34</v>
      </c>
      <c r="AX300" s="13" t="s">
        <v>79</v>
      </c>
      <c r="AY300" s="244" t="s">
        <v>160</v>
      </c>
    </row>
    <row r="301" s="13" customFormat="1">
      <c r="A301" s="13"/>
      <c r="B301" s="233"/>
      <c r="C301" s="234"/>
      <c r="D301" s="235" t="s">
        <v>168</v>
      </c>
      <c r="E301" s="236" t="s">
        <v>1</v>
      </c>
      <c r="F301" s="237" t="s">
        <v>585</v>
      </c>
      <c r="G301" s="234"/>
      <c r="H301" s="238">
        <v>7.415</v>
      </c>
      <c r="I301" s="239"/>
      <c r="J301" s="234"/>
      <c r="K301" s="234"/>
      <c r="L301" s="240"/>
      <c r="M301" s="241"/>
      <c r="N301" s="242"/>
      <c r="O301" s="242"/>
      <c r="P301" s="242"/>
      <c r="Q301" s="242"/>
      <c r="R301" s="242"/>
      <c r="S301" s="242"/>
      <c r="T301" s="24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4" t="s">
        <v>168</v>
      </c>
      <c r="AU301" s="244" t="s">
        <v>90</v>
      </c>
      <c r="AV301" s="13" t="s">
        <v>90</v>
      </c>
      <c r="AW301" s="13" t="s">
        <v>34</v>
      </c>
      <c r="AX301" s="13" t="s">
        <v>79</v>
      </c>
      <c r="AY301" s="244" t="s">
        <v>160</v>
      </c>
    </row>
    <row r="302" s="13" customFormat="1">
      <c r="A302" s="13"/>
      <c r="B302" s="233"/>
      <c r="C302" s="234"/>
      <c r="D302" s="235" t="s">
        <v>168</v>
      </c>
      <c r="E302" s="236" t="s">
        <v>1</v>
      </c>
      <c r="F302" s="237" t="s">
        <v>590</v>
      </c>
      <c r="G302" s="234"/>
      <c r="H302" s="238">
        <v>7.4279999999999999</v>
      </c>
      <c r="I302" s="239"/>
      <c r="J302" s="234"/>
      <c r="K302" s="234"/>
      <c r="L302" s="240"/>
      <c r="M302" s="241"/>
      <c r="N302" s="242"/>
      <c r="O302" s="242"/>
      <c r="P302" s="242"/>
      <c r="Q302" s="242"/>
      <c r="R302" s="242"/>
      <c r="S302" s="242"/>
      <c r="T302" s="24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4" t="s">
        <v>168</v>
      </c>
      <c r="AU302" s="244" t="s">
        <v>90</v>
      </c>
      <c r="AV302" s="13" t="s">
        <v>90</v>
      </c>
      <c r="AW302" s="13" t="s">
        <v>34</v>
      </c>
      <c r="AX302" s="13" t="s">
        <v>79</v>
      </c>
      <c r="AY302" s="244" t="s">
        <v>160</v>
      </c>
    </row>
    <row r="303" s="13" customFormat="1">
      <c r="A303" s="13"/>
      <c r="B303" s="233"/>
      <c r="C303" s="234"/>
      <c r="D303" s="235" t="s">
        <v>168</v>
      </c>
      <c r="E303" s="236" t="s">
        <v>1</v>
      </c>
      <c r="F303" s="237" t="s">
        <v>591</v>
      </c>
      <c r="G303" s="234"/>
      <c r="H303" s="238">
        <v>1.2170000000000001</v>
      </c>
      <c r="I303" s="239"/>
      <c r="J303" s="234"/>
      <c r="K303" s="234"/>
      <c r="L303" s="240"/>
      <c r="M303" s="241"/>
      <c r="N303" s="242"/>
      <c r="O303" s="242"/>
      <c r="P303" s="242"/>
      <c r="Q303" s="242"/>
      <c r="R303" s="242"/>
      <c r="S303" s="242"/>
      <c r="T303" s="24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4" t="s">
        <v>168</v>
      </c>
      <c r="AU303" s="244" t="s">
        <v>90</v>
      </c>
      <c r="AV303" s="13" t="s">
        <v>90</v>
      </c>
      <c r="AW303" s="13" t="s">
        <v>34</v>
      </c>
      <c r="AX303" s="13" t="s">
        <v>79</v>
      </c>
      <c r="AY303" s="244" t="s">
        <v>160</v>
      </c>
    </row>
    <row r="304" s="13" customFormat="1">
      <c r="A304" s="13"/>
      <c r="B304" s="233"/>
      <c r="C304" s="234"/>
      <c r="D304" s="235" t="s">
        <v>168</v>
      </c>
      <c r="E304" s="236" t="s">
        <v>1</v>
      </c>
      <c r="F304" s="237" t="s">
        <v>588</v>
      </c>
      <c r="G304" s="234"/>
      <c r="H304" s="238">
        <v>0.20300000000000001</v>
      </c>
      <c r="I304" s="239"/>
      <c r="J304" s="234"/>
      <c r="K304" s="234"/>
      <c r="L304" s="240"/>
      <c r="M304" s="241"/>
      <c r="N304" s="242"/>
      <c r="O304" s="242"/>
      <c r="P304" s="242"/>
      <c r="Q304" s="242"/>
      <c r="R304" s="242"/>
      <c r="S304" s="242"/>
      <c r="T304" s="24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4" t="s">
        <v>168</v>
      </c>
      <c r="AU304" s="244" t="s">
        <v>90</v>
      </c>
      <c r="AV304" s="13" t="s">
        <v>90</v>
      </c>
      <c r="AW304" s="13" t="s">
        <v>34</v>
      </c>
      <c r="AX304" s="13" t="s">
        <v>79</v>
      </c>
      <c r="AY304" s="244" t="s">
        <v>160</v>
      </c>
    </row>
    <row r="305" s="13" customFormat="1">
      <c r="A305" s="13"/>
      <c r="B305" s="233"/>
      <c r="C305" s="234"/>
      <c r="D305" s="235" t="s">
        <v>168</v>
      </c>
      <c r="E305" s="236" t="s">
        <v>1</v>
      </c>
      <c r="F305" s="237" t="s">
        <v>592</v>
      </c>
      <c r="G305" s="234"/>
      <c r="H305" s="238">
        <v>1.5209999999999999</v>
      </c>
      <c r="I305" s="239"/>
      <c r="J305" s="234"/>
      <c r="K305" s="234"/>
      <c r="L305" s="240"/>
      <c r="M305" s="241"/>
      <c r="N305" s="242"/>
      <c r="O305" s="242"/>
      <c r="P305" s="242"/>
      <c r="Q305" s="242"/>
      <c r="R305" s="242"/>
      <c r="S305" s="242"/>
      <c r="T305" s="24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4" t="s">
        <v>168</v>
      </c>
      <c r="AU305" s="244" t="s">
        <v>90</v>
      </c>
      <c r="AV305" s="13" t="s">
        <v>90</v>
      </c>
      <c r="AW305" s="13" t="s">
        <v>34</v>
      </c>
      <c r="AX305" s="13" t="s">
        <v>79</v>
      </c>
      <c r="AY305" s="244" t="s">
        <v>160</v>
      </c>
    </row>
    <row r="306" s="13" customFormat="1">
      <c r="A306" s="13"/>
      <c r="B306" s="233"/>
      <c r="C306" s="234"/>
      <c r="D306" s="235" t="s">
        <v>168</v>
      </c>
      <c r="E306" s="236" t="s">
        <v>1</v>
      </c>
      <c r="F306" s="237" t="s">
        <v>593</v>
      </c>
      <c r="G306" s="234"/>
      <c r="H306" s="238">
        <v>6.5839999999999996</v>
      </c>
      <c r="I306" s="239"/>
      <c r="J306" s="234"/>
      <c r="K306" s="234"/>
      <c r="L306" s="240"/>
      <c r="M306" s="241"/>
      <c r="N306" s="242"/>
      <c r="O306" s="242"/>
      <c r="P306" s="242"/>
      <c r="Q306" s="242"/>
      <c r="R306" s="242"/>
      <c r="S306" s="242"/>
      <c r="T306" s="24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4" t="s">
        <v>168</v>
      </c>
      <c r="AU306" s="244" t="s">
        <v>90</v>
      </c>
      <c r="AV306" s="13" t="s">
        <v>90</v>
      </c>
      <c r="AW306" s="13" t="s">
        <v>34</v>
      </c>
      <c r="AX306" s="13" t="s">
        <v>79</v>
      </c>
      <c r="AY306" s="244" t="s">
        <v>160</v>
      </c>
    </row>
    <row r="307" s="13" customFormat="1">
      <c r="A307" s="13"/>
      <c r="B307" s="233"/>
      <c r="C307" s="234"/>
      <c r="D307" s="235" t="s">
        <v>168</v>
      </c>
      <c r="E307" s="236" t="s">
        <v>1</v>
      </c>
      <c r="F307" s="237" t="s">
        <v>594</v>
      </c>
      <c r="G307" s="234"/>
      <c r="H307" s="238">
        <v>5.0339999999999998</v>
      </c>
      <c r="I307" s="239"/>
      <c r="J307" s="234"/>
      <c r="K307" s="234"/>
      <c r="L307" s="240"/>
      <c r="M307" s="241"/>
      <c r="N307" s="242"/>
      <c r="O307" s="242"/>
      <c r="P307" s="242"/>
      <c r="Q307" s="242"/>
      <c r="R307" s="242"/>
      <c r="S307" s="242"/>
      <c r="T307" s="24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4" t="s">
        <v>168</v>
      </c>
      <c r="AU307" s="244" t="s">
        <v>90</v>
      </c>
      <c r="AV307" s="13" t="s">
        <v>90</v>
      </c>
      <c r="AW307" s="13" t="s">
        <v>34</v>
      </c>
      <c r="AX307" s="13" t="s">
        <v>79</v>
      </c>
      <c r="AY307" s="244" t="s">
        <v>160</v>
      </c>
    </row>
    <row r="308" s="13" customFormat="1">
      <c r="A308" s="13"/>
      <c r="B308" s="233"/>
      <c r="C308" s="234"/>
      <c r="D308" s="235" t="s">
        <v>168</v>
      </c>
      <c r="E308" s="236" t="s">
        <v>1</v>
      </c>
      <c r="F308" s="237" t="s">
        <v>595</v>
      </c>
      <c r="G308" s="234"/>
      <c r="H308" s="238">
        <v>0.16</v>
      </c>
      <c r="I308" s="239"/>
      <c r="J308" s="234"/>
      <c r="K308" s="234"/>
      <c r="L308" s="240"/>
      <c r="M308" s="241"/>
      <c r="N308" s="242"/>
      <c r="O308" s="242"/>
      <c r="P308" s="242"/>
      <c r="Q308" s="242"/>
      <c r="R308" s="242"/>
      <c r="S308" s="242"/>
      <c r="T308" s="24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4" t="s">
        <v>168</v>
      </c>
      <c r="AU308" s="244" t="s">
        <v>90</v>
      </c>
      <c r="AV308" s="13" t="s">
        <v>90</v>
      </c>
      <c r="AW308" s="13" t="s">
        <v>34</v>
      </c>
      <c r="AX308" s="13" t="s">
        <v>79</v>
      </c>
      <c r="AY308" s="244" t="s">
        <v>160</v>
      </c>
    </row>
    <row r="309" s="13" customFormat="1">
      <c r="A309" s="13"/>
      <c r="B309" s="233"/>
      <c r="C309" s="234"/>
      <c r="D309" s="235" t="s">
        <v>168</v>
      </c>
      <c r="E309" s="236" t="s">
        <v>1</v>
      </c>
      <c r="F309" s="237" t="s">
        <v>594</v>
      </c>
      <c r="G309" s="234"/>
      <c r="H309" s="238">
        <v>5.0339999999999998</v>
      </c>
      <c r="I309" s="239"/>
      <c r="J309" s="234"/>
      <c r="K309" s="234"/>
      <c r="L309" s="240"/>
      <c r="M309" s="241"/>
      <c r="N309" s="242"/>
      <c r="O309" s="242"/>
      <c r="P309" s="242"/>
      <c r="Q309" s="242"/>
      <c r="R309" s="242"/>
      <c r="S309" s="242"/>
      <c r="T309" s="24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4" t="s">
        <v>168</v>
      </c>
      <c r="AU309" s="244" t="s">
        <v>90</v>
      </c>
      <c r="AV309" s="13" t="s">
        <v>90</v>
      </c>
      <c r="AW309" s="13" t="s">
        <v>34</v>
      </c>
      <c r="AX309" s="13" t="s">
        <v>79</v>
      </c>
      <c r="AY309" s="244" t="s">
        <v>160</v>
      </c>
    </row>
    <row r="310" s="13" customFormat="1">
      <c r="A310" s="13"/>
      <c r="B310" s="233"/>
      <c r="C310" s="234"/>
      <c r="D310" s="235" t="s">
        <v>168</v>
      </c>
      <c r="E310" s="236" t="s">
        <v>1</v>
      </c>
      <c r="F310" s="237" t="s">
        <v>596</v>
      </c>
      <c r="G310" s="234"/>
      <c r="H310" s="238">
        <v>6.3810000000000002</v>
      </c>
      <c r="I310" s="239"/>
      <c r="J310" s="234"/>
      <c r="K310" s="234"/>
      <c r="L310" s="240"/>
      <c r="M310" s="241"/>
      <c r="N310" s="242"/>
      <c r="O310" s="242"/>
      <c r="P310" s="242"/>
      <c r="Q310" s="242"/>
      <c r="R310" s="242"/>
      <c r="S310" s="242"/>
      <c r="T310" s="24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4" t="s">
        <v>168</v>
      </c>
      <c r="AU310" s="244" t="s">
        <v>90</v>
      </c>
      <c r="AV310" s="13" t="s">
        <v>90</v>
      </c>
      <c r="AW310" s="13" t="s">
        <v>34</v>
      </c>
      <c r="AX310" s="13" t="s">
        <v>79</v>
      </c>
      <c r="AY310" s="244" t="s">
        <v>160</v>
      </c>
    </row>
    <row r="311" s="14" customFormat="1">
      <c r="A311" s="14"/>
      <c r="B311" s="245"/>
      <c r="C311" s="246"/>
      <c r="D311" s="235" t="s">
        <v>168</v>
      </c>
      <c r="E311" s="247" t="s">
        <v>1</v>
      </c>
      <c r="F311" s="248" t="s">
        <v>175</v>
      </c>
      <c r="G311" s="246"/>
      <c r="H311" s="249">
        <v>238.98299999999998</v>
      </c>
      <c r="I311" s="250"/>
      <c r="J311" s="246"/>
      <c r="K311" s="246"/>
      <c r="L311" s="251"/>
      <c r="M311" s="252"/>
      <c r="N311" s="253"/>
      <c r="O311" s="253"/>
      <c r="P311" s="253"/>
      <c r="Q311" s="253"/>
      <c r="R311" s="253"/>
      <c r="S311" s="253"/>
      <c r="T311" s="25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5" t="s">
        <v>168</v>
      </c>
      <c r="AU311" s="255" t="s">
        <v>90</v>
      </c>
      <c r="AV311" s="14" t="s">
        <v>166</v>
      </c>
      <c r="AW311" s="14" t="s">
        <v>34</v>
      </c>
      <c r="AX311" s="14" t="s">
        <v>87</v>
      </c>
      <c r="AY311" s="255" t="s">
        <v>160</v>
      </c>
    </row>
    <row r="312" s="2" customFormat="1" ht="24.15" customHeight="1">
      <c r="A312" s="38"/>
      <c r="B312" s="39"/>
      <c r="C312" s="219" t="s">
        <v>239</v>
      </c>
      <c r="D312" s="219" t="s">
        <v>162</v>
      </c>
      <c r="E312" s="220" t="s">
        <v>600</v>
      </c>
      <c r="F312" s="221" t="s">
        <v>601</v>
      </c>
      <c r="G312" s="222" t="s">
        <v>220</v>
      </c>
      <c r="H312" s="223">
        <v>238.983</v>
      </c>
      <c r="I312" s="224"/>
      <c r="J312" s="225">
        <f>ROUND(I312*H312,2)</f>
        <v>0</v>
      </c>
      <c r="K312" s="226"/>
      <c r="L312" s="44"/>
      <c r="M312" s="227" t="s">
        <v>1</v>
      </c>
      <c r="N312" s="228" t="s">
        <v>44</v>
      </c>
      <c r="O312" s="91"/>
      <c r="P312" s="229">
        <f>O312*H312</f>
        <v>0</v>
      </c>
      <c r="Q312" s="229">
        <v>0.0025000000000000001</v>
      </c>
      <c r="R312" s="229">
        <f>Q312*H312</f>
        <v>0.59745749999999997</v>
      </c>
      <c r="S312" s="229">
        <v>0</v>
      </c>
      <c r="T312" s="230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31" t="s">
        <v>166</v>
      </c>
      <c r="AT312" s="231" t="s">
        <v>162</v>
      </c>
      <c r="AU312" s="231" t="s">
        <v>90</v>
      </c>
      <c r="AY312" s="17" t="s">
        <v>160</v>
      </c>
      <c r="BE312" s="232">
        <f>IF(N312="základní",J312,0)</f>
        <v>0</v>
      </c>
      <c r="BF312" s="232">
        <f>IF(N312="snížená",J312,0)</f>
        <v>0</v>
      </c>
      <c r="BG312" s="232">
        <f>IF(N312="zákl. přenesená",J312,0)</f>
        <v>0</v>
      </c>
      <c r="BH312" s="232">
        <f>IF(N312="sníž. přenesená",J312,0)</f>
        <v>0</v>
      </c>
      <c r="BI312" s="232">
        <f>IF(N312="nulová",J312,0)</f>
        <v>0</v>
      </c>
      <c r="BJ312" s="17" t="s">
        <v>87</v>
      </c>
      <c r="BK312" s="232">
        <f>ROUND(I312*H312,2)</f>
        <v>0</v>
      </c>
      <c r="BL312" s="17" t="s">
        <v>166</v>
      </c>
      <c r="BM312" s="231" t="s">
        <v>602</v>
      </c>
    </row>
    <row r="313" s="13" customFormat="1">
      <c r="A313" s="13"/>
      <c r="B313" s="233"/>
      <c r="C313" s="234"/>
      <c r="D313" s="235" t="s">
        <v>168</v>
      </c>
      <c r="E313" s="236" t="s">
        <v>1</v>
      </c>
      <c r="F313" s="237" t="s">
        <v>603</v>
      </c>
      <c r="G313" s="234"/>
      <c r="H313" s="238">
        <v>238.983</v>
      </c>
      <c r="I313" s="239"/>
      <c r="J313" s="234"/>
      <c r="K313" s="234"/>
      <c r="L313" s="240"/>
      <c r="M313" s="241"/>
      <c r="N313" s="242"/>
      <c r="O313" s="242"/>
      <c r="P313" s="242"/>
      <c r="Q313" s="242"/>
      <c r="R313" s="242"/>
      <c r="S313" s="242"/>
      <c r="T313" s="24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4" t="s">
        <v>168</v>
      </c>
      <c r="AU313" s="244" t="s">
        <v>90</v>
      </c>
      <c r="AV313" s="13" t="s">
        <v>90</v>
      </c>
      <c r="AW313" s="13" t="s">
        <v>34</v>
      </c>
      <c r="AX313" s="13" t="s">
        <v>87</v>
      </c>
      <c r="AY313" s="244" t="s">
        <v>160</v>
      </c>
    </row>
    <row r="314" s="2" customFormat="1" ht="24.15" customHeight="1">
      <c r="A314" s="38"/>
      <c r="B314" s="39"/>
      <c r="C314" s="219" t="s">
        <v>8</v>
      </c>
      <c r="D314" s="219" t="s">
        <v>162</v>
      </c>
      <c r="E314" s="220" t="s">
        <v>604</v>
      </c>
      <c r="F314" s="221" t="s">
        <v>605</v>
      </c>
      <c r="G314" s="222" t="s">
        <v>165</v>
      </c>
      <c r="H314" s="223">
        <v>26.140000000000001</v>
      </c>
      <c r="I314" s="224"/>
      <c r="J314" s="225">
        <f>ROUND(I314*H314,2)</f>
        <v>0</v>
      </c>
      <c r="K314" s="226"/>
      <c r="L314" s="44"/>
      <c r="M314" s="227" t="s">
        <v>1</v>
      </c>
      <c r="N314" s="228" t="s">
        <v>44</v>
      </c>
      <c r="O314" s="91"/>
      <c r="P314" s="229">
        <f>O314*H314</f>
        <v>0</v>
      </c>
      <c r="Q314" s="229">
        <v>2.5018722040000001</v>
      </c>
      <c r="R314" s="229">
        <f>Q314*H314</f>
        <v>65.398939412559997</v>
      </c>
      <c r="S314" s="229">
        <v>0</v>
      </c>
      <c r="T314" s="230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31" t="s">
        <v>166</v>
      </c>
      <c r="AT314" s="231" t="s">
        <v>162</v>
      </c>
      <c r="AU314" s="231" t="s">
        <v>90</v>
      </c>
      <c r="AY314" s="17" t="s">
        <v>160</v>
      </c>
      <c r="BE314" s="232">
        <f>IF(N314="základní",J314,0)</f>
        <v>0</v>
      </c>
      <c r="BF314" s="232">
        <f>IF(N314="snížená",J314,0)</f>
        <v>0</v>
      </c>
      <c r="BG314" s="232">
        <f>IF(N314="zákl. přenesená",J314,0)</f>
        <v>0</v>
      </c>
      <c r="BH314" s="232">
        <f>IF(N314="sníž. přenesená",J314,0)</f>
        <v>0</v>
      </c>
      <c r="BI314" s="232">
        <f>IF(N314="nulová",J314,0)</f>
        <v>0</v>
      </c>
      <c r="BJ314" s="17" t="s">
        <v>87</v>
      </c>
      <c r="BK314" s="232">
        <f>ROUND(I314*H314,2)</f>
        <v>0</v>
      </c>
      <c r="BL314" s="17" t="s">
        <v>166</v>
      </c>
      <c r="BM314" s="231" t="s">
        <v>606</v>
      </c>
    </row>
    <row r="315" s="13" customFormat="1">
      <c r="A315" s="13"/>
      <c r="B315" s="233"/>
      <c r="C315" s="234"/>
      <c r="D315" s="235" t="s">
        <v>168</v>
      </c>
      <c r="E315" s="236" t="s">
        <v>1</v>
      </c>
      <c r="F315" s="237" t="s">
        <v>607</v>
      </c>
      <c r="G315" s="234"/>
      <c r="H315" s="238">
        <v>1.516</v>
      </c>
      <c r="I315" s="239"/>
      <c r="J315" s="234"/>
      <c r="K315" s="234"/>
      <c r="L315" s="240"/>
      <c r="M315" s="241"/>
      <c r="N315" s="242"/>
      <c r="O315" s="242"/>
      <c r="P315" s="242"/>
      <c r="Q315" s="242"/>
      <c r="R315" s="242"/>
      <c r="S315" s="242"/>
      <c r="T315" s="24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4" t="s">
        <v>168</v>
      </c>
      <c r="AU315" s="244" t="s">
        <v>90</v>
      </c>
      <c r="AV315" s="13" t="s">
        <v>90</v>
      </c>
      <c r="AW315" s="13" t="s">
        <v>34</v>
      </c>
      <c r="AX315" s="13" t="s">
        <v>79</v>
      </c>
      <c r="AY315" s="244" t="s">
        <v>160</v>
      </c>
    </row>
    <row r="316" s="13" customFormat="1">
      <c r="A316" s="13"/>
      <c r="B316" s="233"/>
      <c r="C316" s="234"/>
      <c r="D316" s="235" t="s">
        <v>168</v>
      </c>
      <c r="E316" s="236" t="s">
        <v>1</v>
      </c>
      <c r="F316" s="237" t="s">
        <v>608</v>
      </c>
      <c r="G316" s="234"/>
      <c r="H316" s="238">
        <v>0.66800000000000004</v>
      </c>
      <c r="I316" s="239"/>
      <c r="J316" s="234"/>
      <c r="K316" s="234"/>
      <c r="L316" s="240"/>
      <c r="M316" s="241"/>
      <c r="N316" s="242"/>
      <c r="O316" s="242"/>
      <c r="P316" s="242"/>
      <c r="Q316" s="242"/>
      <c r="R316" s="242"/>
      <c r="S316" s="242"/>
      <c r="T316" s="24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4" t="s">
        <v>168</v>
      </c>
      <c r="AU316" s="244" t="s">
        <v>90</v>
      </c>
      <c r="AV316" s="13" t="s">
        <v>90</v>
      </c>
      <c r="AW316" s="13" t="s">
        <v>34</v>
      </c>
      <c r="AX316" s="13" t="s">
        <v>79</v>
      </c>
      <c r="AY316" s="244" t="s">
        <v>160</v>
      </c>
    </row>
    <row r="317" s="13" customFormat="1">
      <c r="A317" s="13"/>
      <c r="B317" s="233"/>
      <c r="C317" s="234"/>
      <c r="D317" s="235" t="s">
        <v>168</v>
      </c>
      <c r="E317" s="236" t="s">
        <v>1</v>
      </c>
      <c r="F317" s="237" t="s">
        <v>609</v>
      </c>
      <c r="G317" s="234"/>
      <c r="H317" s="238">
        <v>1.5600000000000001</v>
      </c>
      <c r="I317" s="239"/>
      <c r="J317" s="234"/>
      <c r="K317" s="234"/>
      <c r="L317" s="240"/>
      <c r="M317" s="241"/>
      <c r="N317" s="242"/>
      <c r="O317" s="242"/>
      <c r="P317" s="242"/>
      <c r="Q317" s="242"/>
      <c r="R317" s="242"/>
      <c r="S317" s="242"/>
      <c r="T317" s="24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4" t="s">
        <v>168</v>
      </c>
      <c r="AU317" s="244" t="s">
        <v>90</v>
      </c>
      <c r="AV317" s="13" t="s">
        <v>90</v>
      </c>
      <c r="AW317" s="13" t="s">
        <v>34</v>
      </c>
      <c r="AX317" s="13" t="s">
        <v>79</v>
      </c>
      <c r="AY317" s="244" t="s">
        <v>160</v>
      </c>
    </row>
    <row r="318" s="13" customFormat="1">
      <c r="A318" s="13"/>
      <c r="B318" s="233"/>
      <c r="C318" s="234"/>
      <c r="D318" s="235" t="s">
        <v>168</v>
      </c>
      <c r="E318" s="236" t="s">
        <v>1</v>
      </c>
      <c r="F318" s="237" t="s">
        <v>610</v>
      </c>
      <c r="G318" s="234"/>
      <c r="H318" s="238">
        <v>1.4830000000000001</v>
      </c>
      <c r="I318" s="239"/>
      <c r="J318" s="234"/>
      <c r="K318" s="234"/>
      <c r="L318" s="240"/>
      <c r="M318" s="241"/>
      <c r="N318" s="242"/>
      <c r="O318" s="242"/>
      <c r="P318" s="242"/>
      <c r="Q318" s="242"/>
      <c r="R318" s="242"/>
      <c r="S318" s="242"/>
      <c r="T318" s="24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4" t="s">
        <v>168</v>
      </c>
      <c r="AU318" s="244" t="s">
        <v>90</v>
      </c>
      <c r="AV318" s="13" t="s">
        <v>90</v>
      </c>
      <c r="AW318" s="13" t="s">
        <v>34</v>
      </c>
      <c r="AX318" s="13" t="s">
        <v>79</v>
      </c>
      <c r="AY318" s="244" t="s">
        <v>160</v>
      </c>
    </row>
    <row r="319" s="13" customFormat="1">
      <c r="A319" s="13"/>
      <c r="B319" s="233"/>
      <c r="C319" s="234"/>
      <c r="D319" s="235" t="s">
        <v>168</v>
      </c>
      <c r="E319" s="236" t="s">
        <v>1</v>
      </c>
      <c r="F319" s="237" t="s">
        <v>611</v>
      </c>
      <c r="G319" s="234"/>
      <c r="H319" s="238">
        <v>1.1739999999999999</v>
      </c>
      <c r="I319" s="239"/>
      <c r="J319" s="234"/>
      <c r="K319" s="234"/>
      <c r="L319" s="240"/>
      <c r="M319" s="241"/>
      <c r="N319" s="242"/>
      <c r="O319" s="242"/>
      <c r="P319" s="242"/>
      <c r="Q319" s="242"/>
      <c r="R319" s="242"/>
      <c r="S319" s="242"/>
      <c r="T319" s="24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4" t="s">
        <v>168</v>
      </c>
      <c r="AU319" s="244" t="s">
        <v>90</v>
      </c>
      <c r="AV319" s="13" t="s">
        <v>90</v>
      </c>
      <c r="AW319" s="13" t="s">
        <v>34</v>
      </c>
      <c r="AX319" s="13" t="s">
        <v>79</v>
      </c>
      <c r="AY319" s="244" t="s">
        <v>160</v>
      </c>
    </row>
    <row r="320" s="13" customFormat="1">
      <c r="A320" s="13"/>
      <c r="B320" s="233"/>
      <c r="C320" s="234"/>
      <c r="D320" s="235" t="s">
        <v>168</v>
      </c>
      <c r="E320" s="236" t="s">
        <v>1</v>
      </c>
      <c r="F320" s="237" t="s">
        <v>612</v>
      </c>
      <c r="G320" s="234"/>
      <c r="H320" s="238">
        <v>0.46100000000000002</v>
      </c>
      <c r="I320" s="239"/>
      <c r="J320" s="234"/>
      <c r="K320" s="234"/>
      <c r="L320" s="240"/>
      <c r="M320" s="241"/>
      <c r="N320" s="242"/>
      <c r="O320" s="242"/>
      <c r="P320" s="242"/>
      <c r="Q320" s="242"/>
      <c r="R320" s="242"/>
      <c r="S320" s="242"/>
      <c r="T320" s="24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4" t="s">
        <v>168</v>
      </c>
      <c r="AU320" s="244" t="s">
        <v>90</v>
      </c>
      <c r="AV320" s="13" t="s">
        <v>90</v>
      </c>
      <c r="AW320" s="13" t="s">
        <v>34</v>
      </c>
      <c r="AX320" s="13" t="s">
        <v>79</v>
      </c>
      <c r="AY320" s="244" t="s">
        <v>160</v>
      </c>
    </row>
    <row r="321" s="13" customFormat="1">
      <c r="A321" s="13"/>
      <c r="B321" s="233"/>
      <c r="C321" s="234"/>
      <c r="D321" s="235" t="s">
        <v>168</v>
      </c>
      <c r="E321" s="236" t="s">
        <v>1</v>
      </c>
      <c r="F321" s="237" t="s">
        <v>613</v>
      </c>
      <c r="G321" s="234"/>
      <c r="H321" s="238">
        <v>1.337</v>
      </c>
      <c r="I321" s="239"/>
      <c r="J321" s="234"/>
      <c r="K321" s="234"/>
      <c r="L321" s="240"/>
      <c r="M321" s="241"/>
      <c r="N321" s="242"/>
      <c r="O321" s="242"/>
      <c r="P321" s="242"/>
      <c r="Q321" s="242"/>
      <c r="R321" s="242"/>
      <c r="S321" s="242"/>
      <c r="T321" s="24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4" t="s">
        <v>168</v>
      </c>
      <c r="AU321" s="244" t="s">
        <v>90</v>
      </c>
      <c r="AV321" s="13" t="s">
        <v>90</v>
      </c>
      <c r="AW321" s="13" t="s">
        <v>34</v>
      </c>
      <c r="AX321" s="13" t="s">
        <v>79</v>
      </c>
      <c r="AY321" s="244" t="s">
        <v>160</v>
      </c>
    </row>
    <row r="322" s="13" customFormat="1">
      <c r="A322" s="13"/>
      <c r="B322" s="233"/>
      <c r="C322" s="234"/>
      <c r="D322" s="235" t="s">
        <v>168</v>
      </c>
      <c r="E322" s="236" t="s">
        <v>1</v>
      </c>
      <c r="F322" s="237" t="s">
        <v>614</v>
      </c>
      <c r="G322" s="234"/>
      <c r="H322" s="238">
        <v>1.0069999999999999</v>
      </c>
      <c r="I322" s="239"/>
      <c r="J322" s="234"/>
      <c r="K322" s="234"/>
      <c r="L322" s="240"/>
      <c r="M322" s="241"/>
      <c r="N322" s="242"/>
      <c r="O322" s="242"/>
      <c r="P322" s="242"/>
      <c r="Q322" s="242"/>
      <c r="R322" s="242"/>
      <c r="S322" s="242"/>
      <c r="T322" s="24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4" t="s">
        <v>168</v>
      </c>
      <c r="AU322" s="244" t="s">
        <v>90</v>
      </c>
      <c r="AV322" s="13" t="s">
        <v>90</v>
      </c>
      <c r="AW322" s="13" t="s">
        <v>34</v>
      </c>
      <c r="AX322" s="13" t="s">
        <v>79</v>
      </c>
      <c r="AY322" s="244" t="s">
        <v>160</v>
      </c>
    </row>
    <row r="323" s="13" customFormat="1">
      <c r="A323" s="13"/>
      <c r="B323" s="233"/>
      <c r="C323" s="234"/>
      <c r="D323" s="235" t="s">
        <v>168</v>
      </c>
      <c r="E323" s="236" t="s">
        <v>1</v>
      </c>
      <c r="F323" s="237" t="s">
        <v>615</v>
      </c>
      <c r="G323" s="234"/>
      <c r="H323" s="238">
        <v>4.4489999999999998</v>
      </c>
      <c r="I323" s="239"/>
      <c r="J323" s="234"/>
      <c r="K323" s="234"/>
      <c r="L323" s="240"/>
      <c r="M323" s="241"/>
      <c r="N323" s="242"/>
      <c r="O323" s="242"/>
      <c r="P323" s="242"/>
      <c r="Q323" s="242"/>
      <c r="R323" s="242"/>
      <c r="S323" s="242"/>
      <c r="T323" s="24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4" t="s">
        <v>168</v>
      </c>
      <c r="AU323" s="244" t="s">
        <v>90</v>
      </c>
      <c r="AV323" s="13" t="s">
        <v>90</v>
      </c>
      <c r="AW323" s="13" t="s">
        <v>34</v>
      </c>
      <c r="AX323" s="13" t="s">
        <v>79</v>
      </c>
      <c r="AY323" s="244" t="s">
        <v>160</v>
      </c>
    </row>
    <row r="324" s="13" customFormat="1">
      <c r="A324" s="13"/>
      <c r="B324" s="233"/>
      <c r="C324" s="234"/>
      <c r="D324" s="235" t="s">
        <v>168</v>
      </c>
      <c r="E324" s="236" t="s">
        <v>1</v>
      </c>
      <c r="F324" s="237" t="s">
        <v>616</v>
      </c>
      <c r="G324" s="234"/>
      <c r="H324" s="238">
        <v>3.0459999999999998</v>
      </c>
      <c r="I324" s="239"/>
      <c r="J324" s="234"/>
      <c r="K324" s="234"/>
      <c r="L324" s="240"/>
      <c r="M324" s="241"/>
      <c r="N324" s="242"/>
      <c r="O324" s="242"/>
      <c r="P324" s="242"/>
      <c r="Q324" s="242"/>
      <c r="R324" s="242"/>
      <c r="S324" s="242"/>
      <c r="T324" s="24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4" t="s">
        <v>168</v>
      </c>
      <c r="AU324" s="244" t="s">
        <v>90</v>
      </c>
      <c r="AV324" s="13" t="s">
        <v>90</v>
      </c>
      <c r="AW324" s="13" t="s">
        <v>34</v>
      </c>
      <c r="AX324" s="13" t="s">
        <v>79</v>
      </c>
      <c r="AY324" s="244" t="s">
        <v>160</v>
      </c>
    </row>
    <row r="325" s="13" customFormat="1">
      <c r="A325" s="13"/>
      <c r="B325" s="233"/>
      <c r="C325" s="234"/>
      <c r="D325" s="235" t="s">
        <v>168</v>
      </c>
      <c r="E325" s="236" t="s">
        <v>1</v>
      </c>
      <c r="F325" s="237" t="s">
        <v>617</v>
      </c>
      <c r="G325" s="234"/>
      <c r="H325" s="238">
        <v>1.0920000000000001</v>
      </c>
      <c r="I325" s="239"/>
      <c r="J325" s="234"/>
      <c r="K325" s="234"/>
      <c r="L325" s="240"/>
      <c r="M325" s="241"/>
      <c r="N325" s="242"/>
      <c r="O325" s="242"/>
      <c r="P325" s="242"/>
      <c r="Q325" s="242"/>
      <c r="R325" s="242"/>
      <c r="S325" s="242"/>
      <c r="T325" s="24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4" t="s">
        <v>168</v>
      </c>
      <c r="AU325" s="244" t="s">
        <v>90</v>
      </c>
      <c r="AV325" s="13" t="s">
        <v>90</v>
      </c>
      <c r="AW325" s="13" t="s">
        <v>34</v>
      </c>
      <c r="AX325" s="13" t="s">
        <v>79</v>
      </c>
      <c r="AY325" s="244" t="s">
        <v>160</v>
      </c>
    </row>
    <row r="326" s="13" customFormat="1">
      <c r="A326" s="13"/>
      <c r="B326" s="233"/>
      <c r="C326" s="234"/>
      <c r="D326" s="235" t="s">
        <v>168</v>
      </c>
      <c r="E326" s="236" t="s">
        <v>1</v>
      </c>
      <c r="F326" s="237" t="s">
        <v>618</v>
      </c>
      <c r="G326" s="234"/>
      <c r="H326" s="238">
        <v>1.887</v>
      </c>
      <c r="I326" s="239"/>
      <c r="J326" s="234"/>
      <c r="K326" s="234"/>
      <c r="L326" s="240"/>
      <c r="M326" s="241"/>
      <c r="N326" s="242"/>
      <c r="O326" s="242"/>
      <c r="P326" s="242"/>
      <c r="Q326" s="242"/>
      <c r="R326" s="242"/>
      <c r="S326" s="242"/>
      <c r="T326" s="24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4" t="s">
        <v>168</v>
      </c>
      <c r="AU326" s="244" t="s">
        <v>90</v>
      </c>
      <c r="AV326" s="13" t="s">
        <v>90</v>
      </c>
      <c r="AW326" s="13" t="s">
        <v>34</v>
      </c>
      <c r="AX326" s="13" t="s">
        <v>79</v>
      </c>
      <c r="AY326" s="244" t="s">
        <v>160</v>
      </c>
    </row>
    <row r="327" s="13" customFormat="1">
      <c r="A327" s="13"/>
      <c r="B327" s="233"/>
      <c r="C327" s="234"/>
      <c r="D327" s="235" t="s">
        <v>168</v>
      </c>
      <c r="E327" s="236" t="s">
        <v>1</v>
      </c>
      <c r="F327" s="237" t="s">
        <v>619</v>
      </c>
      <c r="G327" s="234"/>
      <c r="H327" s="238">
        <v>1.411</v>
      </c>
      <c r="I327" s="239"/>
      <c r="J327" s="234"/>
      <c r="K327" s="234"/>
      <c r="L327" s="240"/>
      <c r="M327" s="241"/>
      <c r="N327" s="242"/>
      <c r="O327" s="242"/>
      <c r="P327" s="242"/>
      <c r="Q327" s="242"/>
      <c r="R327" s="242"/>
      <c r="S327" s="242"/>
      <c r="T327" s="24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4" t="s">
        <v>168</v>
      </c>
      <c r="AU327" s="244" t="s">
        <v>90</v>
      </c>
      <c r="AV327" s="13" t="s">
        <v>90</v>
      </c>
      <c r="AW327" s="13" t="s">
        <v>34</v>
      </c>
      <c r="AX327" s="13" t="s">
        <v>79</v>
      </c>
      <c r="AY327" s="244" t="s">
        <v>160</v>
      </c>
    </row>
    <row r="328" s="13" customFormat="1">
      <c r="A328" s="13"/>
      <c r="B328" s="233"/>
      <c r="C328" s="234"/>
      <c r="D328" s="235" t="s">
        <v>168</v>
      </c>
      <c r="E328" s="236" t="s">
        <v>1</v>
      </c>
      <c r="F328" s="237" t="s">
        <v>620</v>
      </c>
      <c r="G328" s="234"/>
      <c r="H328" s="238">
        <v>1.2050000000000001</v>
      </c>
      <c r="I328" s="239"/>
      <c r="J328" s="234"/>
      <c r="K328" s="234"/>
      <c r="L328" s="240"/>
      <c r="M328" s="241"/>
      <c r="N328" s="242"/>
      <c r="O328" s="242"/>
      <c r="P328" s="242"/>
      <c r="Q328" s="242"/>
      <c r="R328" s="242"/>
      <c r="S328" s="242"/>
      <c r="T328" s="24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4" t="s">
        <v>168</v>
      </c>
      <c r="AU328" s="244" t="s">
        <v>90</v>
      </c>
      <c r="AV328" s="13" t="s">
        <v>90</v>
      </c>
      <c r="AW328" s="13" t="s">
        <v>34</v>
      </c>
      <c r="AX328" s="13" t="s">
        <v>79</v>
      </c>
      <c r="AY328" s="244" t="s">
        <v>160</v>
      </c>
    </row>
    <row r="329" s="13" customFormat="1">
      <c r="A329" s="13"/>
      <c r="B329" s="233"/>
      <c r="C329" s="234"/>
      <c r="D329" s="235" t="s">
        <v>168</v>
      </c>
      <c r="E329" s="236" t="s">
        <v>1</v>
      </c>
      <c r="F329" s="237" t="s">
        <v>621</v>
      </c>
      <c r="G329" s="234"/>
      <c r="H329" s="238">
        <v>0.629</v>
      </c>
      <c r="I329" s="239"/>
      <c r="J329" s="234"/>
      <c r="K329" s="234"/>
      <c r="L329" s="240"/>
      <c r="M329" s="241"/>
      <c r="N329" s="242"/>
      <c r="O329" s="242"/>
      <c r="P329" s="242"/>
      <c r="Q329" s="242"/>
      <c r="R329" s="242"/>
      <c r="S329" s="242"/>
      <c r="T329" s="24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4" t="s">
        <v>168</v>
      </c>
      <c r="AU329" s="244" t="s">
        <v>90</v>
      </c>
      <c r="AV329" s="13" t="s">
        <v>90</v>
      </c>
      <c r="AW329" s="13" t="s">
        <v>34</v>
      </c>
      <c r="AX329" s="13" t="s">
        <v>79</v>
      </c>
      <c r="AY329" s="244" t="s">
        <v>160</v>
      </c>
    </row>
    <row r="330" s="13" customFormat="1">
      <c r="A330" s="13"/>
      <c r="B330" s="233"/>
      <c r="C330" s="234"/>
      <c r="D330" s="235" t="s">
        <v>168</v>
      </c>
      <c r="E330" s="236" t="s">
        <v>1</v>
      </c>
      <c r="F330" s="237" t="s">
        <v>622</v>
      </c>
      <c r="G330" s="234"/>
      <c r="H330" s="238">
        <v>1.6479999999999999</v>
      </c>
      <c r="I330" s="239"/>
      <c r="J330" s="234"/>
      <c r="K330" s="234"/>
      <c r="L330" s="240"/>
      <c r="M330" s="241"/>
      <c r="N330" s="242"/>
      <c r="O330" s="242"/>
      <c r="P330" s="242"/>
      <c r="Q330" s="242"/>
      <c r="R330" s="242"/>
      <c r="S330" s="242"/>
      <c r="T330" s="24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4" t="s">
        <v>168</v>
      </c>
      <c r="AU330" s="244" t="s">
        <v>90</v>
      </c>
      <c r="AV330" s="13" t="s">
        <v>90</v>
      </c>
      <c r="AW330" s="13" t="s">
        <v>34</v>
      </c>
      <c r="AX330" s="13" t="s">
        <v>79</v>
      </c>
      <c r="AY330" s="244" t="s">
        <v>160</v>
      </c>
    </row>
    <row r="331" s="13" customFormat="1">
      <c r="A331" s="13"/>
      <c r="B331" s="233"/>
      <c r="C331" s="234"/>
      <c r="D331" s="235" t="s">
        <v>168</v>
      </c>
      <c r="E331" s="236" t="s">
        <v>1</v>
      </c>
      <c r="F331" s="237" t="s">
        <v>623</v>
      </c>
      <c r="G331" s="234"/>
      <c r="H331" s="238">
        <v>1.567</v>
      </c>
      <c r="I331" s="239"/>
      <c r="J331" s="234"/>
      <c r="K331" s="234"/>
      <c r="L331" s="240"/>
      <c r="M331" s="241"/>
      <c r="N331" s="242"/>
      <c r="O331" s="242"/>
      <c r="P331" s="242"/>
      <c r="Q331" s="242"/>
      <c r="R331" s="242"/>
      <c r="S331" s="242"/>
      <c r="T331" s="24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4" t="s">
        <v>168</v>
      </c>
      <c r="AU331" s="244" t="s">
        <v>90</v>
      </c>
      <c r="AV331" s="13" t="s">
        <v>90</v>
      </c>
      <c r="AW331" s="13" t="s">
        <v>34</v>
      </c>
      <c r="AX331" s="13" t="s">
        <v>79</v>
      </c>
      <c r="AY331" s="244" t="s">
        <v>160</v>
      </c>
    </row>
    <row r="332" s="14" customFormat="1">
      <c r="A332" s="14"/>
      <c r="B332" s="245"/>
      <c r="C332" s="246"/>
      <c r="D332" s="235" t="s">
        <v>168</v>
      </c>
      <c r="E332" s="247" t="s">
        <v>1</v>
      </c>
      <c r="F332" s="248" t="s">
        <v>175</v>
      </c>
      <c r="G332" s="246"/>
      <c r="H332" s="249">
        <v>26.140000000000001</v>
      </c>
      <c r="I332" s="250"/>
      <c r="J332" s="246"/>
      <c r="K332" s="246"/>
      <c r="L332" s="251"/>
      <c r="M332" s="252"/>
      <c r="N332" s="253"/>
      <c r="O332" s="253"/>
      <c r="P332" s="253"/>
      <c r="Q332" s="253"/>
      <c r="R332" s="253"/>
      <c r="S332" s="253"/>
      <c r="T332" s="254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5" t="s">
        <v>168</v>
      </c>
      <c r="AU332" s="255" t="s">
        <v>90</v>
      </c>
      <c r="AV332" s="14" t="s">
        <v>166</v>
      </c>
      <c r="AW332" s="14" t="s">
        <v>34</v>
      </c>
      <c r="AX332" s="14" t="s">
        <v>87</v>
      </c>
      <c r="AY332" s="255" t="s">
        <v>160</v>
      </c>
    </row>
    <row r="333" s="2" customFormat="1" ht="16.5" customHeight="1">
      <c r="A333" s="38"/>
      <c r="B333" s="39"/>
      <c r="C333" s="219" t="s">
        <v>247</v>
      </c>
      <c r="D333" s="219" t="s">
        <v>162</v>
      </c>
      <c r="E333" s="220" t="s">
        <v>624</v>
      </c>
      <c r="F333" s="221" t="s">
        <v>625</v>
      </c>
      <c r="G333" s="222" t="s">
        <v>214</v>
      </c>
      <c r="H333" s="223">
        <v>3.105</v>
      </c>
      <c r="I333" s="224"/>
      <c r="J333" s="225">
        <f>ROUND(I333*H333,2)</f>
        <v>0</v>
      </c>
      <c r="K333" s="226"/>
      <c r="L333" s="44"/>
      <c r="M333" s="227" t="s">
        <v>1</v>
      </c>
      <c r="N333" s="228" t="s">
        <v>44</v>
      </c>
      <c r="O333" s="91"/>
      <c r="P333" s="229">
        <f>O333*H333</f>
        <v>0</v>
      </c>
      <c r="Q333" s="229">
        <v>1.0492218</v>
      </c>
      <c r="R333" s="229">
        <f>Q333*H333</f>
        <v>3.2578336889999999</v>
      </c>
      <c r="S333" s="229">
        <v>0</v>
      </c>
      <c r="T333" s="230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31" t="s">
        <v>166</v>
      </c>
      <c r="AT333" s="231" t="s">
        <v>162</v>
      </c>
      <c r="AU333" s="231" t="s">
        <v>90</v>
      </c>
      <c r="AY333" s="17" t="s">
        <v>160</v>
      </c>
      <c r="BE333" s="232">
        <f>IF(N333="základní",J333,0)</f>
        <v>0</v>
      </c>
      <c r="BF333" s="232">
        <f>IF(N333="snížená",J333,0)</f>
        <v>0</v>
      </c>
      <c r="BG333" s="232">
        <f>IF(N333="zákl. přenesená",J333,0)</f>
        <v>0</v>
      </c>
      <c r="BH333" s="232">
        <f>IF(N333="sníž. přenesená",J333,0)</f>
        <v>0</v>
      </c>
      <c r="BI333" s="232">
        <f>IF(N333="nulová",J333,0)</f>
        <v>0</v>
      </c>
      <c r="BJ333" s="17" t="s">
        <v>87</v>
      </c>
      <c r="BK333" s="232">
        <f>ROUND(I333*H333,2)</f>
        <v>0</v>
      </c>
      <c r="BL333" s="17" t="s">
        <v>166</v>
      </c>
      <c r="BM333" s="231" t="s">
        <v>626</v>
      </c>
    </row>
    <row r="334" s="13" customFormat="1">
      <c r="A334" s="13"/>
      <c r="B334" s="233"/>
      <c r="C334" s="234"/>
      <c r="D334" s="235" t="s">
        <v>168</v>
      </c>
      <c r="E334" s="236" t="s">
        <v>1</v>
      </c>
      <c r="F334" s="237" t="s">
        <v>627</v>
      </c>
      <c r="G334" s="234"/>
      <c r="H334" s="238">
        <v>1.175</v>
      </c>
      <c r="I334" s="239"/>
      <c r="J334" s="234"/>
      <c r="K334" s="234"/>
      <c r="L334" s="240"/>
      <c r="M334" s="241"/>
      <c r="N334" s="242"/>
      <c r="O334" s="242"/>
      <c r="P334" s="242"/>
      <c r="Q334" s="242"/>
      <c r="R334" s="242"/>
      <c r="S334" s="242"/>
      <c r="T334" s="24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4" t="s">
        <v>168</v>
      </c>
      <c r="AU334" s="244" t="s">
        <v>90</v>
      </c>
      <c r="AV334" s="13" t="s">
        <v>90</v>
      </c>
      <c r="AW334" s="13" t="s">
        <v>34</v>
      </c>
      <c r="AX334" s="13" t="s">
        <v>79</v>
      </c>
      <c r="AY334" s="244" t="s">
        <v>160</v>
      </c>
    </row>
    <row r="335" s="13" customFormat="1">
      <c r="A335" s="13"/>
      <c r="B335" s="233"/>
      <c r="C335" s="234"/>
      <c r="D335" s="235" t="s">
        <v>168</v>
      </c>
      <c r="E335" s="236" t="s">
        <v>1</v>
      </c>
      <c r="F335" s="237" t="s">
        <v>628</v>
      </c>
      <c r="G335" s="234"/>
      <c r="H335" s="238">
        <v>1.9299999999999999</v>
      </c>
      <c r="I335" s="239"/>
      <c r="J335" s="234"/>
      <c r="K335" s="234"/>
      <c r="L335" s="240"/>
      <c r="M335" s="241"/>
      <c r="N335" s="242"/>
      <c r="O335" s="242"/>
      <c r="P335" s="242"/>
      <c r="Q335" s="242"/>
      <c r="R335" s="242"/>
      <c r="S335" s="242"/>
      <c r="T335" s="24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4" t="s">
        <v>168</v>
      </c>
      <c r="AU335" s="244" t="s">
        <v>90</v>
      </c>
      <c r="AV335" s="13" t="s">
        <v>90</v>
      </c>
      <c r="AW335" s="13" t="s">
        <v>34</v>
      </c>
      <c r="AX335" s="13" t="s">
        <v>79</v>
      </c>
      <c r="AY335" s="244" t="s">
        <v>160</v>
      </c>
    </row>
    <row r="336" s="14" customFormat="1">
      <c r="A336" s="14"/>
      <c r="B336" s="245"/>
      <c r="C336" s="246"/>
      <c r="D336" s="235" t="s">
        <v>168</v>
      </c>
      <c r="E336" s="247" t="s">
        <v>1</v>
      </c>
      <c r="F336" s="248" t="s">
        <v>175</v>
      </c>
      <c r="G336" s="246"/>
      <c r="H336" s="249">
        <v>3.105</v>
      </c>
      <c r="I336" s="250"/>
      <c r="J336" s="246"/>
      <c r="K336" s="246"/>
      <c r="L336" s="251"/>
      <c r="M336" s="252"/>
      <c r="N336" s="253"/>
      <c r="O336" s="253"/>
      <c r="P336" s="253"/>
      <c r="Q336" s="253"/>
      <c r="R336" s="253"/>
      <c r="S336" s="253"/>
      <c r="T336" s="254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5" t="s">
        <v>168</v>
      </c>
      <c r="AU336" s="255" t="s">
        <v>90</v>
      </c>
      <c r="AV336" s="14" t="s">
        <v>166</v>
      </c>
      <c r="AW336" s="14" t="s">
        <v>34</v>
      </c>
      <c r="AX336" s="14" t="s">
        <v>87</v>
      </c>
      <c r="AY336" s="255" t="s">
        <v>160</v>
      </c>
    </row>
    <row r="337" s="12" customFormat="1" ht="22.8" customHeight="1">
      <c r="A337" s="12"/>
      <c r="B337" s="203"/>
      <c r="C337" s="204"/>
      <c r="D337" s="205" t="s">
        <v>78</v>
      </c>
      <c r="E337" s="217" t="s">
        <v>166</v>
      </c>
      <c r="F337" s="217" t="s">
        <v>629</v>
      </c>
      <c r="G337" s="204"/>
      <c r="H337" s="204"/>
      <c r="I337" s="207"/>
      <c r="J337" s="218">
        <f>BK337</f>
        <v>0</v>
      </c>
      <c r="K337" s="204"/>
      <c r="L337" s="209"/>
      <c r="M337" s="210"/>
      <c r="N337" s="211"/>
      <c r="O337" s="211"/>
      <c r="P337" s="212">
        <f>SUM(P338:P353)</f>
        <v>0</v>
      </c>
      <c r="Q337" s="211"/>
      <c r="R337" s="212">
        <f>SUM(R338:R353)</f>
        <v>8.4255737783176983</v>
      </c>
      <c r="S337" s="211"/>
      <c r="T337" s="213">
        <f>SUM(T338:T353)</f>
        <v>0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14" t="s">
        <v>87</v>
      </c>
      <c r="AT337" s="215" t="s">
        <v>78</v>
      </c>
      <c r="AU337" s="215" t="s">
        <v>87</v>
      </c>
      <c r="AY337" s="214" t="s">
        <v>160</v>
      </c>
      <c r="BK337" s="216">
        <f>SUM(BK338:BK353)</f>
        <v>0</v>
      </c>
    </row>
    <row r="338" s="2" customFormat="1" ht="24.15" customHeight="1">
      <c r="A338" s="38"/>
      <c r="B338" s="39"/>
      <c r="C338" s="219" t="s">
        <v>254</v>
      </c>
      <c r="D338" s="219" t="s">
        <v>162</v>
      </c>
      <c r="E338" s="220" t="s">
        <v>630</v>
      </c>
      <c r="F338" s="221" t="s">
        <v>631</v>
      </c>
      <c r="G338" s="222" t="s">
        <v>250</v>
      </c>
      <c r="H338" s="223">
        <v>43.5</v>
      </c>
      <c r="I338" s="224"/>
      <c r="J338" s="225">
        <f>ROUND(I338*H338,2)</f>
        <v>0</v>
      </c>
      <c r="K338" s="226"/>
      <c r="L338" s="44"/>
      <c r="M338" s="227" t="s">
        <v>1</v>
      </c>
      <c r="N338" s="228" t="s">
        <v>44</v>
      </c>
      <c r="O338" s="91"/>
      <c r="P338" s="229">
        <f>O338*H338</f>
        <v>0</v>
      </c>
      <c r="Q338" s="229">
        <v>0.034654280000000003</v>
      </c>
      <c r="R338" s="229">
        <f>Q338*H338</f>
        <v>1.5074611800000002</v>
      </c>
      <c r="S338" s="229">
        <v>0</v>
      </c>
      <c r="T338" s="230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31" t="s">
        <v>166</v>
      </c>
      <c r="AT338" s="231" t="s">
        <v>162</v>
      </c>
      <c r="AU338" s="231" t="s">
        <v>90</v>
      </c>
      <c r="AY338" s="17" t="s">
        <v>160</v>
      </c>
      <c r="BE338" s="232">
        <f>IF(N338="základní",J338,0)</f>
        <v>0</v>
      </c>
      <c r="BF338" s="232">
        <f>IF(N338="snížená",J338,0)</f>
        <v>0</v>
      </c>
      <c r="BG338" s="232">
        <f>IF(N338="zákl. přenesená",J338,0)</f>
        <v>0</v>
      </c>
      <c r="BH338" s="232">
        <f>IF(N338="sníž. přenesená",J338,0)</f>
        <v>0</v>
      </c>
      <c r="BI338" s="232">
        <f>IF(N338="nulová",J338,0)</f>
        <v>0</v>
      </c>
      <c r="BJ338" s="17" t="s">
        <v>87</v>
      </c>
      <c r="BK338" s="232">
        <f>ROUND(I338*H338,2)</f>
        <v>0</v>
      </c>
      <c r="BL338" s="17" t="s">
        <v>166</v>
      </c>
      <c r="BM338" s="231" t="s">
        <v>632</v>
      </c>
    </row>
    <row r="339" s="13" customFormat="1">
      <c r="A339" s="13"/>
      <c r="B339" s="233"/>
      <c r="C339" s="234"/>
      <c r="D339" s="235" t="s">
        <v>168</v>
      </c>
      <c r="E339" s="236" t="s">
        <v>1</v>
      </c>
      <c r="F339" s="237" t="s">
        <v>633</v>
      </c>
      <c r="G339" s="234"/>
      <c r="H339" s="238">
        <v>43.5</v>
      </c>
      <c r="I339" s="239"/>
      <c r="J339" s="234"/>
      <c r="K339" s="234"/>
      <c r="L339" s="240"/>
      <c r="M339" s="241"/>
      <c r="N339" s="242"/>
      <c r="O339" s="242"/>
      <c r="P339" s="242"/>
      <c r="Q339" s="242"/>
      <c r="R339" s="242"/>
      <c r="S339" s="242"/>
      <c r="T339" s="24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4" t="s">
        <v>168</v>
      </c>
      <c r="AU339" s="244" t="s">
        <v>90</v>
      </c>
      <c r="AV339" s="13" t="s">
        <v>90</v>
      </c>
      <c r="AW339" s="13" t="s">
        <v>34</v>
      </c>
      <c r="AX339" s="13" t="s">
        <v>87</v>
      </c>
      <c r="AY339" s="244" t="s">
        <v>160</v>
      </c>
    </row>
    <row r="340" s="2" customFormat="1" ht="16.5" customHeight="1">
      <c r="A340" s="38"/>
      <c r="B340" s="39"/>
      <c r="C340" s="256" t="s">
        <v>259</v>
      </c>
      <c r="D340" s="256" t="s">
        <v>211</v>
      </c>
      <c r="E340" s="257" t="s">
        <v>634</v>
      </c>
      <c r="F340" s="258" t="s">
        <v>635</v>
      </c>
      <c r="G340" s="259" t="s">
        <v>364</v>
      </c>
      <c r="H340" s="260">
        <v>25</v>
      </c>
      <c r="I340" s="261"/>
      <c r="J340" s="262">
        <f>ROUND(I340*H340,2)</f>
        <v>0</v>
      </c>
      <c r="K340" s="263"/>
      <c r="L340" s="264"/>
      <c r="M340" s="265" t="s">
        <v>1</v>
      </c>
      <c r="N340" s="266" t="s">
        <v>44</v>
      </c>
      <c r="O340" s="91"/>
      <c r="P340" s="229">
        <f>O340*H340</f>
        <v>0</v>
      </c>
      <c r="Q340" s="229">
        <v>0.10000000000000001</v>
      </c>
      <c r="R340" s="229">
        <f>Q340*H340</f>
        <v>2.5</v>
      </c>
      <c r="S340" s="229">
        <v>0</v>
      </c>
      <c r="T340" s="230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31" t="s">
        <v>204</v>
      </c>
      <c r="AT340" s="231" t="s">
        <v>211</v>
      </c>
      <c r="AU340" s="231" t="s">
        <v>90</v>
      </c>
      <c r="AY340" s="17" t="s">
        <v>160</v>
      </c>
      <c r="BE340" s="232">
        <f>IF(N340="základní",J340,0)</f>
        <v>0</v>
      </c>
      <c r="BF340" s="232">
        <f>IF(N340="snížená",J340,0)</f>
        <v>0</v>
      </c>
      <c r="BG340" s="232">
        <f>IF(N340="zákl. přenesená",J340,0)</f>
        <v>0</v>
      </c>
      <c r="BH340" s="232">
        <f>IF(N340="sníž. přenesená",J340,0)</f>
        <v>0</v>
      </c>
      <c r="BI340" s="232">
        <f>IF(N340="nulová",J340,0)</f>
        <v>0</v>
      </c>
      <c r="BJ340" s="17" t="s">
        <v>87</v>
      </c>
      <c r="BK340" s="232">
        <f>ROUND(I340*H340,2)</f>
        <v>0</v>
      </c>
      <c r="BL340" s="17" t="s">
        <v>166</v>
      </c>
      <c r="BM340" s="231" t="s">
        <v>636</v>
      </c>
    </row>
    <row r="341" s="13" customFormat="1">
      <c r="A341" s="13"/>
      <c r="B341" s="233"/>
      <c r="C341" s="234"/>
      <c r="D341" s="235" t="s">
        <v>168</v>
      </c>
      <c r="E341" s="236" t="s">
        <v>1</v>
      </c>
      <c r="F341" s="237" t="s">
        <v>307</v>
      </c>
      <c r="G341" s="234"/>
      <c r="H341" s="238">
        <v>25</v>
      </c>
      <c r="I341" s="239"/>
      <c r="J341" s="234"/>
      <c r="K341" s="234"/>
      <c r="L341" s="240"/>
      <c r="M341" s="241"/>
      <c r="N341" s="242"/>
      <c r="O341" s="242"/>
      <c r="P341" s="242"/>
      <c r="Q341" s="242"/>
      <c r="R341" s="242"/>
      <c r="S341" s="242"/>
      <c r="T341" s="24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4" t="s">
        <v>168</v>
      </c>
      <c r="AU341" s="244" t="s">
        <v>90</v>
      </c>
      <c r="AV341" s="13" t="s">
        <v>90</v>
      </c>
      <c r="AW341" s="13" t="s">
        <v>34</v>
      </c>
      <c r="AX341" s="13" t="s">
        <v>87</v>
      </c>
      <c r="AY341" s="244" t="s">
        <v>160</v>
      </c>
    </row>
    <row r="342" s="2" customFormat="1" ht="16.5" customHeight="1">
      <c r="A342" s="38"/>
      <c r="B342" s="39"/>
      <c r="C342" s="256" t="s">
        <v>271</v>
      </c>
      <c r="D342" s="256" t="s">
        <v>211</v>
      </c>
      <c r="E342" s="257" t="s">
        <v>637</v>
      </c>
      <c r="F342" s="258" t="s">
        <v>638</v>
      </c>
      <c r="G342" s="259" t="s">
        <v>364</v>
      </c>
      <c r="H342" s="260">
        <v>1</v>
      </c>
      <c r="I342" s="261"/>
      <c r="J342" s="262">
        <f>ROUND(I342*H342,2)</f>
        <v>0</v>
      </c>
      <c r="K342" s="263"/>
      <c r="L342" s="264"/>
      <c r="M342" s="265" t="s">
        <v>1</v>
      </c>
      <c r="N342" s="266" t="s">
        <v>44</v>
      </c>
      <c r="O342" s="91"/>
      <c r="P342" s="229">
        <f>O342*H342</f>
        <v>0</v>
      </c>
      <c r="Q342" s="229">
        <v>0.017000000000000001</v>
      </c>
      <c r="R342" s="229">
        <f>Q342*H342</f>
        <v>0.017000000000000001</v>
      </c>
      <c r="S342" s="229">
        <v>0</v>
      </c>
      <c r="T342" s="230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31" t="s">
        <v>204</v>
      </c>
      <c r="AT342" s="231" t="s">
        <v>211</v>
      </c>
      <c r="AU342" s="231" t="s">
        <v>90</v>
      </c>
      <c r="AY342" s="17" t="s">
        <v>160</v>
      </c>
      <c r="BE342" s="232">
        <f>IF(N342="základní",J342,0)</f>
        <v>0</v>
      </c>
      <c r="BF342" s="232">
        <f>IF(N342="snížená",J342,0)</f>
        <v>0</v>
      </c>
      <c r="BG342" s="232">
        <f>IF(N342="zákl. přenesená",J342,0)</f>
        <v>0</v>
      </c>
      <c r="BH342" s="232">
        <f>IF(N342="sníž. přenesená",J342,0)</f>
        <v>0</v>
      </c>
      <c r="BI342" s="232">
        <f>IF(N342="nulová",J342,0)</f>
        <v>0</v>
      </c>
      <c r="BJ342" s="17" t="s">
        <v>87</v>
      </c>
      <c r="BK342" s="232">
        <f>ROUND(I342*H342,2)</f>
        <v>0</v>
      </c>
      <c r="BL342" s="17" t="s">
        <v>166</v>
      </c>
      <c r="BM342" s="231" t="s">
        <v>639</v>
      </c>
    </row>
    <row r="343" s="13" customFormat="1">
      <c r="A343" s="13"/>
      <c r="B343" s="233"/>
      <c r="C343" s="234"/>
      <c r="D343" s="235" t="s">
        <v>168</v>
      </c>
      <c r="E343" s="236" t="s">
        <v>1</v>
      </c>
      <c r="F343" s="237" t="s">
        <v>87</v>
      </c>
      <c r="G343" s="234"/>
      <c r="H343" s="238">
        <v>1</v>
      </c>
      <c r="I343" s="239"/>
      <c r="J343" s="234"/>
      <c r="K343" s="234"/>
      <c r="L343" s="240"/>
      <c r="M343" s="241"/>
      <c r="N343" s="242"/>
      <c r="O343" s="242"/>
      <c r="P343" s="242"/>
      <c r="Q343" s="242"/>
      <c r="R343" s="242"/>
      <c r="S343" s="242"/>
      <c r="T343" s="24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4" t="s">
        <v>168</v>
      </c>
      <c r="AU343" s="244" t="s">
        <v>90</v>
      </c>
      <c r="AV343" s="13" t="s">
        <v>90</v>
      </c>
      <c r="AW343" s="13" t="s">
        <v>34</v>
      </c>
      <c r="AX343" s="13" t="s">
        <v>87</v>
      </c>
      <c r="AY343" s="244" t="s">
        <v>160</v>
      </c>
    </row>
    <row r="344" s="2" customFormat="1" ht="16.5" customHeight="1">
      <c r="A344" s="38"/>
      <c r="B344" s="39"/>
      <c r="C344" s="256" t="s">
        <v>276</v>
      </c>
      <c r="D344" s="256" t="s">
        <v>211</v>
      </c>
      <c r="E344" s="257" t="s">
        <v>640</v>
      </c>
      <c r="F344" s="258" t="s">
        <v>641</v>
      </c>
      <c r="G344" s="259" t="s">
        <v>364</v>
      </c>
      <c r="H344" s="260">
        <v>3</v>
      </c>
      <c r="I344" s="261"/>
      <c r="J344" s="262">
        <f>ROUND(I344*H344,2)</f>
        <v>0</v>
      </c>
      <c r="K344" s="263"/>
      <c r="L344" s="264"/>
      <c r="M344" s="265" t="s">
        <v>1</v>
      </c>
      <c r="N344" s="266" t="s">
        <v>44</v>
      </c>
      <c r="O344" s="91"/>
      <c r="P344" s="229">
        <f>O344*H344</f>
        <v>0</v>
      </c>
      <c r="Q344" s="229">
        <v>0.12</v>
      </c>
      <c r="R344" s="229">
        <f>Q344*H344</f>
        <v>0.35999999999999999</v>
      </c>
      <c r="S344" s="229">
        <v>0</v>
      </c>
      <c r="T344" s="230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31" t="s">
        <v>204</v>
      </c>
      <c r="AT344" s="231" t="s">
        <v>211</v>
      </c>
      <c r="AU344" s="231" t="s">
        <v>90</v>
      </c>
      <c r="AY344" s="17" t="s">
        <v>160</v>
      </c>
      <c r="BE344" s="232">
        <f>IF(N344="základní",J344,0)</f>
        <v>0</v>
      </c>
      <c r="BF344" s="232">
        <f>IF(N344="snížená",J344,0)</f>
        <v>0</v>
      </c>
      <c r="BG344" s="232">
        <f>IF(N344="zákl. přenesená",J344,0)</f>
        <v>0</v>
      </c>
      <c r="BH344" s="232">
        <f>IF(N344="sníž. přenesená",J344,0)</f>
        <v>0</v>
      </c>
      <c r="BI344" s="232">
        <f>IF(N344="nulová",J344,0)</f>
        <v>0</v>
      </c>
      <c r="BJ344" s="17" t="s">
        <v>87</v>
      </c>
      <c r="BK344" s="232">
        <f>ROUND(I344*H344,2)</f>
        <v>0</v>
      </c>
      <c r="BL344" s="17" t="s">
        <v>166</v>
      </c>
      <c r="BM344" s="231" t="s">
        <v>642</v>
      </c>
    </row>
    <row r="345" s="13" customFormat="1">
      <c r="A345" s="13"/>
      <c r="B345" s="233"/>
      <c r="C345" s="234"/>
      <c r="D345" s="235" t="s">
        <v>168</v>
      </c>
      <c r="E345" s="236" t="s">
        <v>1</v>
      </c>
      <c r="F345" s="237" t="s">
        <v>180</v>
      </c>
      <c r="G345" s="234"/>
      <c r="H345" s="238">
        <v>3</v>
      </c>
      <c r="I345" s="239"/>
      <c r="J345" s="234"/>
      <c r="K345" s="234"/>
      <c r="L345" s="240"/>
      <c r="M345" s="241"/>
      <c r="N345" s="242"/>
      <c r="O345" s="242"/>
      <c r="P345" s="242"/>
      <c r="Q345" s="242"/>
      <c r="R345" s="242"/>
      <c r="S345" s="242"/>
      <c r="T345" s="24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4" t="s">
        <v>168</v>
      </c>
      <c r="AU345" s="244" t="s">
        <v>90</v>
      </c>
      <c r="AV345" s="13" t="s">
        <v>90</v>
      </c>
      <c r="AW345" s="13" t="s">
        <v>34</v>
      </c>
      <c r="AX345" s="13" t="s">
        <v>87</v>
      </c>
      <c r="AY345" s="244" t="s">
        <v>160</v>
      </c>
    </row>
    <row r="346" s="2" customFormat="1" ht="21.75" customHeight="1">
      <c r="A346" s="38"/>
      <c r="B346" s="39"/>
      <c r="C346" s="219" t="s">
        <v>7</v>
      </c>
      <c r="D346" s="219" t="s">
        <v>162</v>
      </c>
      <c r="E346" s="220" t="s">
        <v>643</v>
      </c>
      <c r="F346" s="221" t="s">
        <v>644</v>
      </c>
      <c r="G346" s="222" t="s">
        <v>165</v>
      </c>
      <c r="H346" s="223">
        <v>1.4970000000000001</v>
      </c>
      <c r="I346" s="224"/>
      <c r="J346" s="225">
        <f>ROUND(I346*H346,2)</f>
        <v>0</v>
      </c>
      <c r="K346" s="226"/>
      <c r="L346" s="44"/>
      <c r="M346" s="227" t="s">
        <v>1</v>
      </c>
      <c r="N346" s="228" t="s">
        <v>44</v>
      </c>
      <c r="O346" s="91"/>
      <c r="P346" s="229">
        <f>O346*H346</f>
        <v>0</v>
      </c>
      <c r="Q346" s="229">
        <v>2.50194574</v>
      </c>
      <c r="R346" s="229">
        <f>Q346*H346</f>
        <v>3.7454127727800004</v>
      </c>
      <c r="S346" s="229">
        <v>0</v>
      </c>
      <c r="T346" s="230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31" t="s">
        <v>166</v>
      </c>
      <c r="AT346" s="231" t="s">
        <v>162</v>
      </c>
      <c r="AU346" s="231" t="s">
        <v>90</v>
      </c>
      <c r="AY346" s="17" t="s">
        <v>160</v>
      </c>
      <c r="BE346" s="232">
        <f>IF(N346="základní",J346,0)</f>
        <v>0</v>
      </c>
      <c r="BF346" s="232">
        <f>IF(N346="snížená",J346,0)</f>
        <v>0</v>
      </c>
      <c r="BG346" s="232">
        <f>IF(N346="zákl. přenesená",J346,0)</f>
        <v>0</v>
      </c>
      <c r="BH346" s="232">
        <f>IF(N346="sníž. přenesená",J346,0)</f>
        <v>0</v>
      </c>
      <c r="BI346" s="232">
        <f>IF(N346="nulová",J346,0)</f>
        <v>0</v>
      </c>
      <c r="BJ346" s="17" t="s">
        <v>87</v>
      </c>
      <c r="BK346" s="232">
        <f>ROUND(I346*H346,2)</f>
        <v>0</v>
      </c>
      <c r="BL346" s="17" t="s">
        <v>166</v>
      </c>
      <c r="BM346" s="231" t="s">
        <v>645</v>
      </c>
    </row>
    <row r="347" s="13" customFormat="1">
      <c r="A347" s="13"/>
      <c r="B347" s="233"/>
      <c r="C347" s="234"/>
      <c r="D347" s="235" t="s">
        <v>168</v>
      </c>
      <c r="E347" s="236" t="s">
        <v>1</v>
      </c>
      <c r="F347" s="237" t="s">
        <v>646</v>
      </c>
      <c r="G347" s="234"/>
      <c r="H347" s="238">
        <v>0.84899999999999998</v>
      </c>
      <c r="I347" s="239"/>
      <c r="J347" s="234"/>
      <c r="K347" s="234"/>
      <c r="L347" s="240"/>
      <c r="M347" s="241"/>
      <c r="N347" s="242"/>
      <c r="O347" s="242"/>
      <c r="P347" s="242"/>
      <c r="Q347" s="242"/>
      <c r="R347" s="242"/>
      <c r="S347" s="242"/>
      <c r="T347" s="24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4" t="s">
        <v>168</v>
      </c>
      <c r="AU347" s="244" t="s">
        <v>90</v>
      </c>
      <c r="AV347" s="13" t="s">
        <v>90</v>
      </c>
      <c r="AW347" s="13" t="s">
        <v>34</v>
      </c>
      <c r="AX347" s="13" t="s">
        <v>79</v>
      </c>
      <c r="AY347" s="244" t="s">
        <v>160</v>
      </c>
    </row>
    <row r="348" s="13" customFormat="1">
      <c r="A348" s="13"/>
      <c r="B348" s="233"/>
      <c r="C348" s="234"/>
      <c r="D348" s="235" t="s">
        <v>168</v>
      </c>
      <c r="E348" s="236" t="s">
        <v>1</v>
      </c>
      <c r="F348" s="237" t="s">
        <v>647</v>
      </c>
      <c r="G348" s="234"/>
      <c r="H348" s="238">
        <v>0.64800000000000002</v>
      </c>
      <c r="I348" s="239"/>
      <c r="J348" s="234"/>
      <c r="K348" s="234"/>
      <c r="L348" s="240"/>
      <c r="M348" s="241"/>
      <c r="N348" s="242"/>
      <c r="O348" s="242"/>
      <c r="P348" s="242"/>
      <c r="Q348" s="242"/>
      <c r="R348" s="242"/>
      <c r="S348" s="242"/>
      <c r="T348" s="24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4" t="s">
        <v>168</v>
      </c>
      <c r="AU348" s="244" t="s">
        <v>90</v>
      </c>
      <c r="AV348" s="13" t="s">
        <v>90</v>
      </c>
      <c r="AW348" s="13" t="s">
        <v>34</v>
      </c>
      <c r="AX348" s="13" t="s">
        <v>79</v>
      </c>
      <c r="AY348" s="244" t="s">
        <v>160</v>
      </c>
    </row>
    <row r="349" s="14" customFormat="1">
      <c r="A349" s="14"/>
      <c r="B349" s="245"/>
      <c r="C349" s="246"/>
      <c r="D349" s="235" t="s">
        <v>168</v>
      </c>
      <c r="E349" s="247" t="s">
        <v>1</v>
      </c>
      <c r="F349" s="248" t="s">
        <v>175</v>
      </c>
      <c r="G349" s="246"/>
      <c r="H349" s="249">
        <v>1.4969999999999999</v>
      </c>
      <c r="I349" s="250"/>
      <c r="J349" s="246"/>
      <c r="K349" s="246"/>
      <c r="L349" s="251"/>
      <c r="M349" s="252"/>
      <c r="N349" s="253"/>
      <c r="O349" s="253"/>
      <c r="P349" s="253"/>
      <c r="Q349" s="253"/>
      <c r="R349" s="253"/>
      <c r="S349" s="253"/>
      <c r="T349" s="254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5" t="s">
        <v>168</v>
      </c>
      <c r="AU349" s="255" t="s">
        <v>90</v>
      </c>
      <c r="AV349" s="14" t="s">
        <v>166</v>
      </c>
      <c r="AW349" s="14" t="s">
        <v>34</v>
      </c>
      <c r="AX349" s="14" t="s">
        <v>87</v>
      </c>
      <c r="AY349" s="255" t="s">
        <v>160</v>
      </c>
    </row>
    <row r="350" s="2" customFormat="1" ht="24.15" customHeight="1">
      <c r="A350" s="38"/>
      <c r="B350" s="39"/>
      <c r="C350" s="219" t="s">
        <v>291</v>
      </c>
      <c r="D350" s="219" t="s">
        <v>162</v>
      </c>
      <c r="E350" s="220" t="s">
        <v>648</v>
      </c>
      <c r="F350" s="221" t="s">
        <v>649</v>
      </c>
      <c r="G350" s="222" t="s">
        <v>214</v>
      </c>
      <c r="H350" s="223">
        <v>0.13900000000000001</v>
      </c>
      <c r="I350" s="224"/>
      <c r="J350" s="225">
        <f>ROUND(I350*H350,2)</f>
        <v>0</v>
      </c>
      <c r="K350" s="226"/>
      <c r="L350" s="44"/>
      <c r="M350" s="227" t="s">
        <v>1</v>
      </c>
      <c r="N350" s="228" t="s">
        <v>44</v>
      </c>
      <c r="O350" s="91"/>
      <c r="P350" s="229">
        <f>O350*H350</f>
        <v>0</v>
      </c>
      <c r="Q350" s="229">
        <v>1.0492724</v>
      </c>
      <c r="R350" s="229">
        <f>Q350*H350</f>
        <v>0.14584886360000002</v>
      </c>
      <c r="S350" s="229">
        <v>0</v>
      </c>
      <c r="T350" s="230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31" t="s">
        <v>166</v>
      </c>
      <c r="AT350" s="231" t="s">
        <v>162</v>
      </c>
      <c r="AU350" s="231" t="s">
        <v>90</v>
      </c>
      <c r="AY350" s="17" t="s">
        <v>160</v>
      </c>
      <c r="BE350" s="232">
        <f>IF(N350="základní",J350,0)</f>
        <v>0</v>
      </c>
      <c r="BF350" s="232">
        <f>IF(N350="snížená",J350,0)</f>
        <v>0</v>
      </c>
      <c r="BG350" s="232">
        <f>IF(N350="zákl. přenesená",J350,0)</f>
        <v>0</v>
      </c>
      <c r="BH350" s="232">
        <f>IF(N350="sníž. přenesená",J350,0)</f>
        <v>0</v>
      </c>
      <c r="BI350" s="232">
        <f>IF(N350="nulová",J350,0)</f>
        <v>0</v>
      </c>
      <c r="BJ350" s="17" t="s">
        <v>87</v>
      </c>
      <c r="BK350" s="232">
        <f>ROUND(I350*H350,2)</f>
        <v>0</v>
      </c>
      <c r="BL350" s="17" t="s">
        <v>166</v>
      </c>
      <c r="BM350" s="231" t="s">
        <v>650</v>
      </c>
    </row>
    <row r="351" s="13" customFormat="1">
      <c r="A351" s="13"/>
      <c r="B351" s="233"/>
      <c r="C351" s="234"/>
      <c r="D351" s="235" t="s">
        <v>168</v>
      </c>
      <c r="E351" s="236" t="s">
        <v>1</v>
      </c>
      <c r="F351" s="237" t="s">
        <v>651</v>
      </c>
      <c r="G351" s="234"/>
      <c r="H351" s="238">
        <v>0.13900000000000001</v>
      </c>
      <c r="I351" s="239"/>
      <c r="J351" s="234"/>
      <c r="K351" s="234"/>
      <c r="L351" s="240"/>
      <c r="M351" s="241"/>
      <c r="N351" s="242"/>
      <c r="O351" s="242"/>
      <c r="P351" s="242"/>
      <c r="Q351" s="242"/>
      <c r="R351" s="242"/>
      <c r="S351" s="242"/>
      <c r="T351" s="24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4" t="s">
        <v>168</v>
      </c>
      <c r="AU351" s="244" t="s">
        <v>90</v>
      </c>
      <c r="AV351" s="13" t="s">
        <v>90</v>
      </c>
      <c r="AW351" s="13" t="s">
        <v>34</v>
      </c>
      <c r="AX351" s="13" t="s">
        <v>87</v>
      </c>
      <c r="AY351" s="244" t="s">
        <v>160</v>
      </c>
    </row>
    <row r="352" s="2" customFormat="1" ht="24.15" customHeight="1">
      <c r="A352" s="38"/>
      <c r="B352" s="39"/>
      <c r="C352" s="219" t="s">
        <v>296</v>
      </c>
      <c r="D352" s="219" t="s">
        <v>162</v>
      </c>
      <c r="E352" s="220" t="s">
        <v>652</v>
      </c>
      <c r="F352" s="221" t="s">
        <v>653</v>
      </c>
      <c r="G352" s="222" t="s">
        <v>214</v>
      </c>
      <c r="H352" s="223">
        <v>0.14099999999999999</v>
      </c>
      <c r="I352" s="224"/>
      <c r="J352" s="225">
        <f>ROUND(I352*H352,2)</f>
        <v>0</v>
      </c>
      <c r="K352" s="226"/>
      <c r="L352" s="44"/>
      <c r="M352" s="227" t="s">
        <v>1</v>
      </c>
      <c r="N352" s="228" t="s">
        <v>44</v>
      </c>
      <c r="O352" s="91"/>
      <c r="P352" s="229">
        <f>O352*H352</f>
        <v>0</v>
      </c>
      <c r="Q352" s="229">
        <v>1.0627727797</v>
      </c>
      <c r="R352" s="229">
        <f>Q352*H352</f>
        <v>0.14985096193769998</v>
      </c>
      <c r="S352" s="229">
        <v>0</v>
      </c>
      <c r="T352" s="230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31" t="s">
        <v>166</v>
      </c>
      <c r="AT352" s="231" t="s">
        <v>162</v>
      </c>
      <c r="AU352" s="231" t="s">
        <v>90</v>
      </c>
      <c r="AY352" s="17" t="s">
        <v>160</v>
      </c>
      <c r="BE352" s="232">
        <f>IF(N352="základní",J352,0)</f>
        <v>0</v>
      </c>
      <c r="BF352" s="232">
        <f>IF(N352="snížená",J352,0)</f>
        <v>0</v>
      </c>
      <c r="BG352" s="232">
        <f>IF(N352="zákl. přenesená",J352,0)</f>
        <v>0</v>
      </c>
      <c r="BH352" s="232">
        <f>IF(N352="sníž. přenesená",J352,0)</f>
        <v>0</v>
      </c>
      <c r="BI352" s="232">
        <f>IF(N352="nulová",J352,0)</f>
        <v>0</v>
      </c>
      <c r="BJ352" s="17" t="s">
        <v>87</v>
      </c>
      <c r="BK352" s="232">
        <f>ROUND(I352*H352,2)</f>
        <v>0</v>
      </c>
      <c r="BL352" s="17" t="s">
        <v>166</v>
      </c>
      <c r="BM352" s="231" t="s">
        <v>654</v>
      </c>
    </row>
    <row r="353" s="13" customFormat="1">
      <c r="A353" s="13"/>
      <c r="B353" s="233"/>
      <c r="C353" s="234"/>
      <c r="D353" s="235" t="s">
        <v>168</v>
      </c>
      <c r="E353" s="236" t="s">
        <v>1</v>
      </c>
      <c r="F353" s="237" t="s">
        <v>655</v>
      </c>
      <c r="G353" s="234"/>
      <c r="H353" s="238">
        <v>0.14099999999999999</v>
      </c>
      <c r="I353" s="239"/>
      <c r="J353" s="234"/>
      <c r="K353" s="234"/>
      <c r="L353" s="240"/>
      <c r="M353" s="241"/>
      <c r="N353" s="242"/>
      <c r="O353" s="242"/>
      <c r="P353" s="242"/>
      <c r="Q353" s="242"/>
      <c r="R353" s="242"/>
      <c r="S353" s="242"/>
      <c r="T353" s="24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4" t="s">
        <v>168</v>
      </c>
      <c r="AU353" s="244" t="s">
        <v>90</v>
      </c>
      <c r="AV353" s="13" t="s">
        <v>90</v>
      </c>
      <c r="AW353" s="13" t="s">
        <v>34</v>
      </c>
      <c r="AX353" s="13" t="s">
        <v>87</v>
      </c>
      <c r="AY353" s="244" t="s">
        <v>160</v>
      </c>
    </row>
    <row r="354" s="12" customFormat="1" ht="22.8" customHeight="1">
      <c r="A354" s="12"/>
      <c r="B354" s="203"/>
      <c r="C354" s="204"/>
      <c r="D354" s="205" t="s">
        <v>78</v>
      </c>
      <c r="E354" s="217" t="s">
        <v>194</v>
      </c>
      <c r="F354" s="217" t="s">
        <v>656</v>
      </c>
      <c r="G354" s="204"/>
      <c r="H354" s="204"/>
      <c r="I354" s="207"/>
      <c r="J354" s="218">
        <f>BK354</f>
        <v>0</v>
      </c>
      <c r="K354" s="204"/>
      <c r="L354" s="209"/>
      <c r="M354" s="210"/>
      <c r="N354" s="211"/>
      <c r="O354" s="211"/>
      <c r="P354" s="212">
        <f>SUM(P355:P356)</f>
        <v>0</v>
      </c>
      <c r="Q354" s="211"/>
      <c r="R354" s="212">
        <f>SUM(R355:R356)</f>
        <v>0.014174041488800001</v>
      </c>
      <c r="S354" s="211"/>
      <c r="T354" s="213">
        <f>SUM(T355:T356)</f>
        <v>0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214" t="s">
        <v>87</v>
      </c>
      <c r="AT354" s="215" t="s">
        <v>78</v>
      </c>
      <c r="AU354" s="215" t="s">
        <v>87</v>
      </c>
      <c r="AY354" s="214" t="s">
        <v>160</v>
      </c>
      <c r="BK354" s="216">
        <f>SUM(BK355:BK356)</f>
        <v>0</v>
      </c>
    </row>
    <row r="355" s="2" customFormat="1" ht="33" customHeight="1">
      <c r="A355" s="38"/>
      <c r="B355" s="39"/>
      <c r="C355" s="219" t="s">
        <v>302</v>
      </c>
      <c r="D355" s="219" t="s">
        <v>162</v>
      </c>
      <c r="E355" s="220" t="s">
        <v>657</v>
      </c>
      <c r="F355" s="221" t="s">
        <v>658</v>
      </c>
      <c r="G355" s="222" t="s">
        <v>250</v>
      </c>
      <c r="H355" s="223">
        <v>42.567999999999998</v>
      </c>
      <c r="I355" s="224"/>
      <c r="J355" s="225">
        <f>ROUND(I355*H355,2)</f>
        <v>0</v>
      </c>
      <c r="K355" s="226"/>
      <c r="L355" s="44"/>
      <c r="M355" s="227" t="s">
        <v>1</v>
      </c>
      <c r="N355" s="228" t="s">
        <v>44</v>
      </c>
      <c r="O355" s="91"/>
      <c r="P355" s="229">
        <f>O355*H355</f>
        <v>0</v>
      </c>
      <c r="Q355" s="229">
        <v>0.00033297410000000002</v>
      </c>
      <c r="R355" s="229">
        <f>Q355*H355</f>
        <v>0.014174041488800001</v>
      </c>
      <c r="S355" s="229">
        <v>0</v>
      </c>
      <c r="T355" s="230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31" t="s">
        <v>166</v>
      </c>
      <c r="AT355" s="231" t="s">
        <v>162</v>
      </c>
      <c r="AU355" s="231" t="s">
        <v>90</v>
      </c>
      <c r="AY355" s="17" t="s">
        <v>160</v>
      </c>
      <c r="BE355" s="232">
        <f>IF(N355="základní",J355,0)</f>
        <v>0</v>
      </c>
      <c r="BF355" s="232">
        <f>IF(N355="snížená",J355,0)</f>
        <v>0</v>
      </c>
      <c r="BG355" s="232">
        <f>IF(N355="zákl. přenesená",J355,0)</f>
        <v>0</v>
      </c>
      <c r="BH355" s="232">
        <f>IF(N355="sníž. přenesená",J355,0)</f>
        <v>0</v>
      </c>
      <c r="BI355" s="232">
        <f>IF(N355="nulová",J355,0)</f>
        <v>0</v>
      </c>
      <c r="BJ355" s="17" t="s">
        <v>87</v>
      </c>
      <c r="BK355" s="232">
        <f>ROUND(I355*H355,2)</f>
        <v>0</v>
      </c>
      <c r="BL355" s="17" t="s">
        <v>166</v>
      </c>
      <c r="BM355" s="231" t="s">
        <v>659</v>
      </c>
    </row>
    <row r="356" s="13" customFormat="1">
      <c r="A356" s="13"/>
      <c r="B356" s="233"/>
      <c r="C356" s="234"/>
      <c r="D356" s="235" t="s">
        <v>168</v>
      </c>
      <c r="E356" s="236" t="s">
        <v>1</v>
      </c>
      <c r="F356" s="237" t="s">
        <v>660</v>
      </c>
      <c r="G356" s="234"/>
      <c r="H356" s="238">
        <v>42.567999999999998</v>
      </c>
      <c r="I356" s="239"/>
      <c r="J356" s="234"/>
      <c r="K356" s="234"/>
      <c r="L356" s="240"/>
      <c r="M356" s="241"/>
      <c r="N356" s="242"/>
      <c r="O356" s="242"/>
      <c r="P356" s="242"/>
      <c r="Q356" s="242"/>
      <c r="R356" s="242"/>
      <c r="S356" s="242"/>
      <c r="T356" s="24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4" t="s">
        <v>168</v>
      </c>
      <c r="AU356" s="244" t="s">
        <v>90</v>
      </c>
      <c r="AV356" s="13" t="s">
        <v>90</v>
      </c>
      <c r="AW356" s="13" t="s">
        <v>34</v>
      </c>
      <c r="AX356" s="13" t="s">
        <v>87</v>
      </c>
      <c r="AY356" s="244" t="s">
        <v>160</v>
      </c>
    </row>
    <row r="357" s="12" customFormat="1" ht="22.8" customHeight="1">
      <c r="A357" s="12"/>
      <c r="B357" s="203"/>
      <c r="C357" s="204"/>
      <c r="D357" s="205" t="s">
        <v>78</v>
      </c>
      <c r="E357" s="217" t="s">
        <v>210</v>
      </c>
      <c r="F357" s="217" t="s">
        <v>391</v>
      </c>
      <c r="G357" s="204"/>
      <c r="H357" s="204"/>
      <c r="I357" s="207"/>
      <c r="J357" s="218">
        <f>BK357</f>
        <v>0</v>
      </c>
      <c r="K357" s="204"/>
      <c r="L357" s="209"/>
      <c r="M357" s="210"/>
      <c r="N357" s="211"/>
      <c r="O357" s="211"/>
      <c r="P357" s="212">
        <f>SUM(P358:P375)</f>
        <v>0</v>
      </c>
      <c r="Q357" s="211"/>
      <c r="R357" s="212">
        <f>SUM(R358:R375)</f>
        <v>0.0022765889999999999</v>
      </c>
      <c r="S357" s="211"/>
      <c r="T357" s="213">
        <f>SUM(T358:T375)</f>
        <v>0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214" t="s">
        <v>87</v>
      </c>
      <c r="AT357" s="215" t="s">
        <v>78</v>
      </c>
      <c r="AU357" s="215" t="s">
        <v>87</v>
      </c>
      <c r="AY357" s="214" t="s">
        <v>160</v>
      </c>
      <c r="BK357" s="216">
        <f>SUM(BK358:BK375)</f>
        <v>0</v>
      </c>
    </row>
    <row r="358" s="2" customFormat="1" ht="24.15" customHeight="1">
      <c r="A358" s="38"/>
      <c r="B358" s="39"/>
      <c r="C358" s="219" t="s">
        <v>307</v>
      </c>
      <c r="D358" s="219" t="s">
        <v>162</v>
      </c>
      <c r="E358" s="220" t="s">
        <v>661</v>
      </c>
      <c r="F358" s="221" t="s">
        <v>662</v>
      </c>
      <c r="G358" s="222" t="s">
        <v>220</v>
      </c>
      <c r="H358" s="223">
        <v>6.3769999999999998</v>
      </c>
      <c r="I358" s="224"/>
      <c r="J358" s="225">
        <f>ROUND(I358*H358,2)</f>
        <v>0</v>
      </c>
      <c r="K358" s="226"/>
      <c r="L358" s="44"/>
      <c r="M358" s="227" t="s">
        <v>1</v>
      </c>
      <c r="N358" s="228" t="s">
        <v>44</v>
      </c>
      <c r="O358" s="91"/>
      <c r="P358" s="229">
        <f>O358*H358</f>
        <v>0</v>
      </c>
      <c r="Q358" s="229">
        <v>0.000357</v>
      </c>
      <c r="R358" s="229">
        <f>Q358*H358</f>
        <v>0.0022765889999999999</v>
      </c>
      <c r="S358" s="229">
        <v>0</v>
      </c>
      <c r="T358" s="230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31" t="s">
        <v>166</v>
      </c>
      <c r="AT358" s="231" t="s">
        <v>162</v>
      </c>
      <c r="AU358" s="231" t="s">
        <v>90</v>
      </c>
      <c r="AY358" s="17" t="s">
        <v>160</v>
      </c>
      <c r="BE358" s="232">
        <f>IF(N358="základní",J358,0)</f>
        <v>0</v>
      </c>
      <c r="BF358" s="232">
        <f>IF(N358="snížená",J358,0)</f>
        <v>0</v>
      </c>
      <c r="BG358" s="232">
        <f>IF(N358="zákl. přenesená",J358,0)</f>
        <v>0</v>
      </c>
      <c r="BH358" s="232">
        <f>IF(N358="sníž. přenesená",J358,0)</f>
        <v>0</v>
      </c>
      <c r="BI358" s="232">
        <f>IF(N358="nulová",J358,0)</f>
        <v>0</v>
      </c>
      <c r="BJ358" s="17" t="s">
        <v>87</v>
      </c>
      <c r="BK358" s="232">
        <f>ROUND(I358*H358,2)</f>
        <v>0</v>
      </c>
      <c r="BL358" s="17" t="s">
        <v>166</v>
      </c>
      <c r="BM358" s="231" t="s">
        <v>663</v>
      </c>
    </row>
    <row r="359" s="13" customFormat="1">
      <c r="A359" s="13"/>
      <c r="B359" s="233"/>
      <c r="C359" s="234"/>
      <c r="D359" s="235" t="s">
        <v>168</v>
      </c>
      <c r="E359" s="236" t="s">
        <v>1</v>
      </c>
      <c r="F359" s="237" t="s">
        <v>664</v>
      </c>
      <c r="G359" s="234"/>
      <c r="H359" s="238">
        <v>0.56000000000000005</v>
      </c>
      <c r="I359" s="239"/>
      <c r="J359" s="234"/>
      <c r="K359" s="234"/>
      <c r="L359" s="240"/>
      <c r="M359" s="241"/>
      <c r="N359" s="242"/>
      <c r="O359" s="242"/>
      <c r="P359" s="242"/>
      <c r="Q359" s="242"/>
      <c r="R359" s="242"/>
      <c r="S359" s="242"/>
      <c r="T359" s="24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4" t="s">
        <v>168</v>
      </c>
      <c r="AU359" s="244" t="s">
        <v>90</v>
      </c>
      <c r="AV359" s="13" t="s">
        <v>90</v>
      </c>
      <c r="AW359" s="13" t="s">
        <v>34</v>
      </c>
      <c r="AX359" s="13" t="s">
        <v>79</v>
      </c>
      <c r="AY359" s="244" t="s">
        <v>160</v>
      </c>
    </row>
    <row r="360" s="13" customFormat="1">
      <c r="A360" s="13"/>
      <c r="B360" s="233"/>
      <c r="C360" s="234"/>
      <c r="D360" s="235" t="s">
        <v>168</v>
      </c>
      <c r="E360" s="236" t="s">
        <v>1</v>
      </c>
      <c r="F360" s="237" t="s">
        <v>665</v>
      </c>
      <c r="G360" s="234"/>
      <c r="H360" s="238">
        <v>0.378</v>
      </c>
      <c r="I360" s="239"/>
      <c r="J360" s="234"/>
      <c r="K360" s="234"/>
      <c r="L360" s="240"/>
      <c r="M360" s="241"/>
      <c r="N360" s="242"/>
      <c r="O360" s="242"/>
      <c r="P360" s="242"/>
      <c r="Q360" s="242"/>
      <c r="R360" s="242"/>
      <c r="S360" s="242"/>
      <c r="T360" s="24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4" t="s">
        <v>168</v>
      </c>
      <c r="AU360" s="244" t="s">
        <v>90</v>
      </c>
      <c r="AV360" s="13" t="s">
        <v>90</v>
      </c>
      <c r="AW360" s="13" t="s">
        <v>34</v>
      </c>
      <c r="AX360" s="13" t="s">
        <v>79</v>
      </c>
      <c r="AY360" s="244" t="s">
        <v>160</v>
      </c>
    </row>
    <row r="361" s="13" customFormat="1">
      <c r="A361" s="13"/>
      <c r="B361" s="233"/>
      <c r="C361" s="234"/>
      <c r="D361" s="235" t="s">
        <v>168</v>
      </c>
      <c r="E361" s="236" t="s">
        <v>1</v>
      </c>
      <c r="F361" s="237" t="s">
        <v>664</v>
      </c>
      <c r="G361" s="234"/>
      <c r="H361" s="238">
        <v>0.56000000000000005</v>
      </c>
      <c r="I361" s="239"/>
      <c r="J361" s="234"/>
      <c r="K361" s="234"/>
      <c r="L361" s="240"/>
      <c r="M361" s="241"/>
      <c r="N361" s="242"/>
      <c r="O361" s="242"/>
      <c r="P361" s="242"/>
      <c r="Q361" s="242"/>
      <c r="R361" s="242"/>
      <c r="S361" s="242"/>
      <c r="T361" s="24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4" t="s">
        <v>168</v>
      </c>
      <c r="AU361" s="244" t="s">
        <v>90</v>
      </c>
      <c r="AV361" s="13" t="s">
        <v>90</v>
      </c>
      <c r="AW361" s="13" t="s">
        <v>34</v>
      </c>
      <c r="AX361" s="13" t="s">
        <v>79</v>
      </c>
      <c r="AY361" s="244" t="s">
        <v>160</v>
      </c>
    </row>
    <row r="362" s="13" customFormat="1">
      <c r="A362" s="13"/>
      <c r="B362" s="233"/>
      <c r="C362" s="234"/>
      <c r="D362" s="235" t="s">
        <v>168</v>
      </c>
      <c r="E362" s="236" t="s">
        <v>1</v>
      </c>
      <c r="F362" s="237" t="s">
        <v>666</v>
      </c>
      <c r="G362" s="234"/>
      <c r="H362" s="238">
        <v>0.29999999999999999</v>
      </c>
      <c r="I362" s="239"/>
      <c r="J362" s="234"/>
      <c r="K362" s="234"/>
      <c r="L362" s="240"/>
      <c r="M362" s="241"/>
      <c r="N362" s="242"/>
      <c r="O362" s="242"/>
      <c r="P362" s="242"/>
      <c r="Q362" s="242"/>
      <c r="R362" s="242"/>
      <c r="S362" s="242"/>
      <c r="T362" s="24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4" t="s">
        <v>168</v>
      </c>
      <c r="AU362" s="244" t="s">
        <v>90</v>
      </c>
      <c r="AV362" s="13" t="s">
        <v>90</v>
      </c>
      <c r="AW362" s="13" t="s">
        <v>34</v>
      </c>
      <c r="AX362" s="13" t="s">
        <v>79</v>
      </c>
      <c r="AY362" s="244" t="s">
        <v>160</v>
      </c>
    </row>
    <row r="363" s="13" customFormat="1">
      <c r="A363" s="13"/>
      <c r="B363" s="233"/>
      <c r="C363" s="234"/>
      <c r="D363" s="235" t="s">
        <v>168</v>
      </c>
      <c r="E363" s="236" t="s">
        <v>1</v>
      </c>
      <c r="F363" s="237" t="s">
        <v>664</v>
      </c>
      <c r="G363" s="234"/>
      <c r="H363" s="238">
        <v>0.56000000000000005</v>
      </c>
      <c r="I363" s="239"/>
      <c r="J363" s="234"/>
      <c r="K363" s="234"/>
      <c r="L363" s="240"/>
      <c r="M363" s="241"/>
      <c r="N363" s="242"/>
      <c r="O363" s="242"/>
      <c r="P363" s="242"/>
      <c r="Q363" s="242"/>
      <c r="R363" s="242"/>
      <c r="S363" s="242"/>
      <c r="T363" s="24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4" t="s">
        <v>168</v>
      </c>
      <c r="AU363" s="244" t="s">
        <v>90</v>
      </c>
      <c r="AV363" s="13" t="s">
        <v>90</v>
      </c>
      <c r="AW363" s="13" t="s">
        <v>34</v>
      </c>
      <c r="AX363" s="13" t="s">
        <v>79</v>
      </c>
      <c r="AY363" s="244" t="s">
        <v>160</v>
      </c>
    </row>
    <row r="364" s="13" customFormat="1">
      <c r="A364" s="13"/>
      <c r="B364" s="233"/>
      <c r="C364" s="234"/>
      <c r="D364" s="235" t="s">
        <v>168</v>
      </c>
      <c r="E364" s="236" t="s">
        <v>1</v>
      </c>
      <c r="F364" s="237" t="s">
        <v>667</v>
      </c>
      <c r="G364" s="234"/>
      <c r="H364" s="238">
        <v>0.23599999999999999</v>
      </c>
      <c r="I364" s="239"/>
      <c r="J364" s="234"/>
      <c r="K364" s="234"/>
      <c r="L364" s="240"/>
      <c r="M364" s="241"/>
      <c r="N364" s="242"/>
      <c r="O364" s="242"/>
      <c r="P364" s="242"/>
      <c r="Q364" s="242"/>
      <c r="R364" s="242"/>
      <c r="S364" s="242"/>
      <c r="T364" s="24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4" t="s">
        <v>168</v>
      </c>
      <c r="AU364" s="244" t="s">
        <v>90</v>
      </c>
      <c r="AV364" s="13" t="s">
        <v>90</v>
      </c>
      <c r="AW364" s="13" t="s">
        <v>34</v>
      </c>
      <c r="AX364" s="13" t="s">
        <v>79</v>
      </c>
      <c r="AY364" s="244" t="s">
        <v>160</v>
      </c>
    </row>
    <row r="365" s="13" customFormat="1">
      <c r="A365" s="13"/>
      <c r="B365" s="233"/>
      <c r="C365" s="234"/>
      <c r="D365" s="235" t="s">
        <v>168</v>
      </c>
      <c r="E365" s="236" t="s">
        <v>1</v>
      </c>
      <c r="F365" s="237" t="s">
        <v>664</v>
      </c>
      <c r="G365" s="234"/>
      <c r="H365" s="238">
        <v>0.56000000000000005</v>
      </c>
      <c r="I365" s="239"/>
      <c r="J365" s="234"/>
      <c r="K365" s="234"/>
      <c r="L365" s="240"/>
      <c r="M365" s="241"/>
      <c r="N365" s="242"/>
      <c r="O365" s="242"/>
      <c r="P365" s="242"/>
      <c r="Q365" s="242"/>
      <c r="R365" s="242"/>
      <c r="S365" s="242"/>
      <c r="T365" s="24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4" t="s">
        <v>168</v>
      </c>
      <c r="AU365" s="244" t="s">
        <v>90</v>
      </c>
      <c r="AV365" s="13" t="s">
        <v>90</v>
      </c>
      <c r="AW365" s="13" t="s">
        <v>34</v>
      </c>
      <c r="AX365" s="13" t="s">
        <v>79</v>
      </c>
      <c r="AY365" s="244" t="s">
        <v>160</v>
      </c>
    </row>
    <row r="366" s="13" customFormat="1">
      <c r="A366" s="13"/>
      <c r="B366" s="233"/>
      <c r="C366" s="234"/>
      <c r="D366" s="235" t="s">
        <v>168</v>
      </c>
      <c r="E366" s="236" t="s">
        <v>1</v>
      </c>
      <c r="F366" s="237" t="s">
        <v>668</v>
      </c>
      <c r="G366" s="234"/>
      <c r="H366" s="238">
        <v>0.26200000000000001</v>
      </c>
      <c r="I366" s="239"/>
      <c r="J366" s="234"/>
      <c r="K366" s="234"/>
      <c r="L366" s="240"/>
      <c r="M366" s="241"/>
      <c r="N366" s="242"/>
      <c r="O366" s="242"/>
      <c r="P366" s="242"/>
      <c r="Q366" s="242"/>
      <c r="R366" s="242"/>
      <c r="S366" s="242"/>
      <c r="T366" s="24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4" t="s">
        <v>168</v>
      </c>
      <c r="AU366" s="244" t="s">
        <v>90</v>
      </c>
      <c r="AV366" s="13" t="s">
        <v>90</v>
      </c>
      <c r="AW366" s="13" t="s">
        <v>34</v>
      </c>
      <c r="AX366" s="13" t="s">
        <v>79</v>
      </c>
      <c r="AY366" s="244" t="s">
        <v>160</v>
      </c>
    </row>
    <row r="367" s="13" customFormat="1">
      <c r="A367" s="13"/>
      <c r="B367" s="233"/>
      <c r="C367" s="234"/>
      <c r="D367" s="235" t="s">
        <v>168</v>
      </c>
      <c r="E367" s="236" t="s">
        <v>1</v>
      </c>
      <c r="F367" s="237" t="s">
        <v>664</v>
      </c>
      <c r="G367" s="234"/>
      <c r="H367" s="238">
        <v>0.56000000000000005</v>
      </c>
      <c r="I367" s="239"/>
      <c r="J367" s="234"/>
      <c r="K367" s="234"/>
      <c r="L367" s="240"/>
      <c r="M367" s="241"/>
      <c r="N367" s="242"/>
      <c r="O367" s="242"/>
      <c r="P367" s="242"/>
      <c r="Q367" s="242"/>
      <c r="R367" s="242"/>
      <c r="S367" s="242"/>
      <c r="T367" s="24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4" t="s">
        <v>168</v>
      </c>
      <c r="AU367" s="244" t="s">
        <v>90</v>
      </c>
      <c r="AV367" s="13" t="s">
        <v>90</v>
      </c>
      <c r="AW367" s="13" t="s">
        <v>34</v>
      </c>
      <c r="AX367" s="13" t="s">
        <v>79</v>
      </c>
      <c r="AY367" s="244" t="s">
        <v>160</v>
      </c>
    </row>
    <row r="368" s="13" customFormat="1">
      <c r="A368" s="13"/>
      <c r="B368" s="233"/>
      <c r="C368" s="234"/>
      <c r="D368" s="235" t="s">
        <v>168</v>
      </c>
      <c r="E368" s="236" t="s">
        <v>1</v>
      </c>
      <c r="F368" s="237" t="s">
        <v>668</v>
      </c>
      <c r="G368" s="234"/>
      <c r="H368" s="238">
        <v>0.26200000000000001</v>
      </c>
      <c r="I368" s="239"/>
      <c r="J368" s="234"/>
      <c r="K368" s="234"/>
      <c r="L368" s="240"/>
      <c r="M368" s="241"/>
      <c r="N368" s="242"/>
      <c r="O368" s="242"/>
      <c r="P368" s="242"/>
      <c r="Q368" s="242"/>
      <c r="R368" s="242"/>
      <c r="S368" s="242"/>
      <c r="T368" s="24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4" t="s">
        <v>168</v>
      </c>
      <c r="AU368" s="244" t="s">
        <v>90</v>
      </c>
      <c r="AV368" s="13" t="s">
        <v>90</v>
      </c>
      <c r="AW368" s="13" t="s">
        <v>34</v>
      </c>
      <c r="AX368" s="13" t="s">
        <v>79</v>
      </c>
      <c r="AY368" s="244" t="s">
        <v>160</v>
      </c>
    </row>
    <row r="369" s="13" customFormat="1">
      <c r="A369" s="13"/>
      <c r="B369" s="233"/>
      <c r="C369" s="234"/>
      <c r="D369" s="235" t="s">
        <v>168</v>
      </c>
      <c r="E369" s="236" t="s">
        <v>1</v>
      </c>
      <c r="F369" s="237" t="s">
        <v>664</v>
      </c>
      <c r="G369" s="234"/>
      <c r="H369" s="238">
        <v>0.56000000000000005</v>
      </c>
      <c r="I369" s="239"/>
      <c r="J369" s="234"/>
      <c r="K369" s="234"/>
      <c r="L369" s="240"/>
      <c r="M369" s="241"/>
      <c r="N369" s="242"/>
      <c r="O369" s="242"/>
      <c r="P369" s="242"/>
      <c r="Q369" s="242"/>
      <c r="R369" s="242"/>
      <c r="S369" s="242"/>
      <c r="T369" s="24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4" t="s">
        <v>168</v>
      </c>
      <c r="AU369" s="244" t="s">
        <v>90</v>
      </c>
      <c r="AV369" s="13" t="s">
        <v>90</v>
      </c>
      <c r="AW369" s="13" t="s">
        <v>34</v>
      </c>
      <c r="AX369" s="13" t="s">
        <v>79</v>
      </c>
      <c r="AY369" s="244" t="s">
        <v>160</v>
      </c>
    </row>
    <row r="370" s="13" customFormat="1">
      <c r="A370" s="13"/>
      <c r="B370" s="233"/>
      <c r="C370" s="234"/>
      <c r="D370" s="235" t="s">
        <v>168</v>
      </c>
      <c r="E370" s="236" t="s">
        <v>1</v>
      </c>
      <c r="F370" s="237" t="s">
        <v>669</v>
      </c>
      <c r="G370" s="234"/>
      <c r="H370" s="238">
        <v>0.248</v>
      </c>
      <c r="I370" s="239"/>
      <c r="J370" s="234"/>
      <c r="K370" s="234"/>
      <c r="L370" s="240"/>
      <c r="M370" s="241"/>
      <c r="N370" s="242"/>
      <c r="O370" s="242"/>
      <c r="P370" s="242"/>
      <c r="Q370" s="242"/>
      <c r="R370" s="242"/>
      <c r="S370" s="242"/>
      <c r="T370" s="24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4" t="s">
        <v>168</v>
      </c>
      <c r="AU370" s="244" t="s">
        <v>90</v>
      </c>
      <c r="AV370" s="13" t="s">
        <v>90</v>
      </c>
      <c r="AW370" s="13" t="s">
        <v>34</v>
      </c>
      <c r="AX370" s="13" t="s">
        <v>79</v>
      </c>
      <c r="AY370" s="244" t="s">
        <v>160</v>
      </c>
    </row>
    <row r="371" s="13" customFormat="1">
      <c r="A371" s="13"/>
      <c r="B371" s="233"/>
      <c r="C371" s="234"/>
      <c r="D371" s="235" t="s">
        <v>168</v>
      </c>
      <c r="E371" s="236" t="s">
        <v>1</v>
      </c>
      <c r="F371" s="237" t="s">
        <v>664</v>
      </c>
      <c r="G371" s="234"/>
      <c r="H371" s="238">
        <v>0.56000000000000005</v>
      </c>
      <c r="I371" s="239"/>
      <c r="J371" s="234"/>
      <c r="K371" s="234"/>
      <c r="L371" s="240"/>
      <c r="M371" s="241"/>
      <c r="N371" s="242"/>
      <c r="O371" s="242"/>
      <c r="P371" s="242"/>
      <c r="Q371" s="242"/>
      <c r="R371" s="242"/>
      <c r="S371" s="242"/>
      <c r="T371" s="24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4" t="s">
        <v>168</v>
      </c>
      <c r="AU371" s="244" t="s">
        <v>90</v>
      </c>
      <c r="AV371" s="13" t="s">
        <v>90</v>
      </c>
      <c r="AW371" s="13" t="s">
        <v>34</v>
      </c>
      <c r="AX371" s="13" t="s">
        <v>79</v>
      </c>
      <c r="AY371" s="244" t="s">
        <v>160</v>
      </c>
    </row>
    <row r="372" s="13" customFormat="1">
      <c r="A372" s="13"/>
      <c r="B372" s="233"/>
      <c r="C372" s="234"/>
      <c r="D372" s="235" t="s">
        <v>168</v>
      </c>
      <c r="E372" s="236" t="s">
        <v>1</v>
      </c>
      <c r="F372" s="237" t="s">
        <v>669</v>
      </c>
      <c r="G372" s="234"/>
      <c r="H372" s="238">
        <v>0.248</v>
      </c>
      <c r="I372" s="239"/>
      <c r="J372" s="234"/>
      <c r="K372" s="234"/>
      <c r="L372" s="240"/>
      <c r="M372" s="241"/>
      <c r="N372" s="242"/>
      <c r="O372" s="242"/>
      <c r="P372" s="242"/>
      <c r="Q372" s="242"/>
      <c r="R372" s="242"/>
      <c r="S372" s="242"/>
      <c r="T372" s="24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4" t="s">
        <v>168</v>
      </c>
      <c r="AU372" s="244" t="s">
        <v>90</v>
      </c>
      <c r="AV372" s="13" t="s">
        <v>90</v>
      </c>
      <c r="AW372" s="13" t="s">
        <v>34</v>
      </c>
      <c r="AX372" s="13" t="s">
        <v>79</v>
      </c>
      <c r="AY372" s="244" t="s">
        <v>160</v>
      </c>
    </row>
    <row r="373" s="13" customFormat="1">
      <c r="A373" s="13"/>
      <c r="B373" s="233"/>
      <c r="C373" s="234"/>
      <c r="D373" s="235" t="s">
        <v>168</v>
      </c>
      <c r="E373" s="236" t="s">
        <v>1</v>
      </c>
      <c r="F373" s="237" t="s">
        <v>670</v>
      </c>
      <c r="G373" s="234"/>
      <c r="H373" s="238">
        <v>0.32000000000000001</v>
      </c>
      <c r="I373" s="239"/>
      <c r="J373" s="234"/>
      <c r="K373" s="234"/>
      <c r="L373" s="240"/>
      <c r="M373" s="241"/>
      <c r="N373" s="242"/>
      <c r="O373" s="242"/>
      <c r="P373" s="242"/>
      <c r="Q373" s="242"/>
      <c r="R373" s="242"/>
      <c r="S373" s="242"/>
      <c r="T373" s="24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4" t="s">
        <v>168</v>
      </c>
      <c r="AU373" s="244" t="s">
        <v>90</v>
      </c>
      <c r="AV373" s="13" t="s">
        <v>90</v>
      </c>
      <c r="AW373" s="13" t="s">
        <v>34</v>
      </c>
      <c r="AX373" s="13" t="s">
        <v>79</v>
      </c>
      <c r="AY373" s="244" t="s">
        <v>160</v>
      </c>
    </row>
    <row r="374" s="13" customFormat="1">
      <c r="A374" s="13"/>
      <c r="B374" s="233"/>
      <c r="C374" s="234"/>
      <c r="D374" s="235" t="s">
        <v>168</v>
      </c>
      <c r="E374" s="236" t="s">
        <v>1</v>
      </c>
      <c r="F374" s="237" t="s">
        <v>671</v>
      </c>
      <c r="G374" s="234"/>
      <c r="H374" s="238">
        <v>0.20300000000000001</v>
      </c>
      <c r="I374" s="239"/>
      <c r="J374" s="234"/>
      <c r="K374" s="234"/>
      <c r="L374" s="240"/>
      <c r="M374" s="241"/>
      <c r="N374" s="242"/>
      <c r="O374" s="242"/>
      <c r="P374" s="242"/>
      <c r="Q374" s="242"/>
      <c r="R374" s="242"/>
      <c r="S374" s="242"/>
      <c r="T374" s="24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4" t="s">
        <v>168</v>
      </c>
      <c r="AU374" s="244" t="s">
        <v>90</v>
      </c>
      <c r="AV374" s="13" t="s">
        <v>90</v>
      </c>
      <c r="AW374" s="13" t="s">
        <v>34</v>
      </c>
      <c r="AX374" s="13" t="s">
        <v>79</v>
      </c>
      <c r="AY374" s="244" t="s">
        <v>160</v>
      </c>
    </row>
    <row r="375" s="14" customFormat="1">
      <c r="A375" s="14"/>
      <c r="B375" s="245"/>
      <c r="C375" s="246"/>
      <c r="D375" s="235" t="s">
        <v>168</v>
      </c>
      <c r="E375" s="247" t="s">
        <v>1</v>
      </c>
      <c r="F375" s="248" t="s">
        <v>175</v>
      </c>
      <c r="G375" s="246"/>
      <c r="H375" s="249">
        <v>6.3770000000000007</v>
      </c>
      <c r="I375" s="250"/>
      <c r="J375" s="246"/>
      <c r="K375" s="246"/>
      <c r="L375" s="251"/>
      <c r="M375" s="252"/>
      <c r="N375" s="253"/>
      <c r="O375" s="253"/>
      <c r="P375" s="253"/>
      <c r="Q375" s="253"/>
      <c r="R375" s="253"/>
      <c r="S375" s="253"/>
      <c r="T375" s="254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5" t="s">
        <v>168</v>
      </c>
      <c r="AU375" s="255" t="s">
        <v>90</v>
      </c>
      <c r="AV375" s="14" t="s">
        <v>166</v>
      </c>
      <c r="AW375" s="14" t="s">
        <v>34</v>
      </c>
      <c r="AX375" s="14" t="s">
        <v>87</v>
      </c>
      <c r="AY375" s="255" t="s">
        <v>160</v>
      </c>
    </row>
    <row r="376" s="12" customFormat="1" ht="22.8" customHeight="1">
      <c r="A376" s="12"/>
      <c r="B376" s="203"/>
      <c r="C376" s="204"/>
      <c r="D376" s="205" t="s">
        <v>78</v>
      </c>
      <c r="E376" s="217" t="s">
        <v>672</v>
      </c>
      <c r="F376" s="217" t="s">
        <v>673</v>
      </c>
      <c r="G376" s="204"/>
      <c r="H376" s="204"/>
      <c r="I376" s="207"/>
      <c r="J376" s="218">
        <f>BK376</f>
        <v>0</v>
      </c>
      <c r="K376" s="204"/>
      <c r="L376" s="209"/>
      <c r="M376" s="210"/>
      <c r="N376" s="211"/>
      <c r="O376" s="211"/>
      <c r="P376" s="212">
        <f>P377</f>
        <v>0</v>
      </c>
      <c r="Q376" s="211"/>
      <c r="R376" s="212">
        <f>R377</f>
        <v>0</v>
      </c>
      <c r="S376" s="211"/>
      <c r="T376" s="213">
        <f>T377</f>
        <v>0</v>
      </c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R376" s="214" t="s">
        <v>87</v>
      </c>
      <c r="AT376" s="215" t="s">
        <v>78</v>
      </c>
      <c r="AU376" s="215" t="s">
        <v>87</v>
      </c>
      <c r="AY376" s="214" t="s">
        <v>160</v>
      </c>
      <c r="BK376" s="216">
        <f>BK377</f>
        <v>0</v>
      </c>
    </row>
    <row r="377" s="2" customFormat="1" ht="21.75" customHeight="1">
      <c r="A377" s="38"/>
      <c r="B377" s="39"/>
      <c r="C377" s="219" t="s">
        <v>311</v>
      </c>
      <c r="D377" s="219" t="s">
        <v>162</v>
      </c>
      <c r="E377" s="220" t="s">
        <v>674</v>
      </c>
      <c r="F377" s="221" t="s">
        <v>675</v>
      </c>
      <c r="G377" s="222" t="s">
        <v>214</v>
      </c>
      <c r="H377" s="223">
        <v>244.80500000000001</v>
      </c>
      <c r="I377" s="224"/>
      <c r="J377" s="225">
        <f>ROUND(I377*H377,2)</f>
        <v>0</v>
      </c>
      <c r="K377" s="226"/>
      <c r="L377" s="44"/>
      <c r="M377" s="227" t="s">
        <v>1</v>
      </c>
      <c r="N377" s="228" t="s">
        <v>44</v>
      </c>
      <c r="O377" s="91"/>
      <c r="P377" s="229">
        <f>O377*H377</f>
        <v>0</v>
      </c>
      <c r="Q377" s="229">
        <v>0</v>
      </c>
      <c r="R377" s="229">
        <f>Q377*H377</f>
        <v>0</v>
      </c>
      <c r="S377" s="229">
        <v>0</v>
      </c>
      <c r="T377" s="230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31" t="s">
        <v>166</v>
      </c>
      <c r="AT377" s="231" t="s">
        <v>162</v>
      </c>
      <c r="AU377" s="231" t="s">
        <v>90</v>
      </c>
      <c r="AY377" s="17" t="s">
        <v>160</v>
      </c>
      <c r="BE377" s="232">
        <f>IF(N377="základní",J377,0)</f>
        <v>0</v>
      </c>
      <c r="BF377" s="232">
        <f>IF(N377="snížená",J377,0)</f>
        <v>0</v>
      </c>
      <c r="BG377" s="232">
        <f>IF(N377="zákl. přenesená",J377,0)</f>
        <v>0</v>
      </c>
      <c r="BH377" s="232">
        <f>IF(N377="sníž. přenesená",J377,0)</f>
        <v>0</v>
      </c>
      <c r="BI377" s="232">
        <f>IF(N377="nulová",J377,0)</f>
        <v>0</v>
      </c>
      <c r="BJ377" s="17" t="s">
        <v>87</v>
      </c>
      <c r="BK377" s="232">
        <f>ROUND(I377*H377,2)</f>
        <v>0</v>
      </c>
      <c r="BL377" s="17" t="s">
        <v>166</v>
      </c>
      <c r="BM377" s="231" t="s">
        <v>676</v>
      </c>
    </row>
    <row r="378" s="12" customFormat="1" ht="25.92" customHeight="1">
      <c r="A378" s="12"/>
      <c r="B378" s="203"/>
      <c r="C378" s="204"/>
      <c r="D378" s="205" t="s">
        <v>78</v>
      </c>
      <c r="E378" s="206" t="s">
        <v>677</v>
      </c>
      <c r="F378" s="206" t="s">
        <v>678</v>
      </c>
      <c r="G378" s="204"/>
      <c r="H378" s="204"/>
      <c r="I378" s="207"/>
      <c r="J378" s="208">
        <f>BK378</f>
        <v>0</v>
      </c>
      <c r="K378" s="204"/>
      <c r="L378" s="209"/>
      <c r="M378" s="210"/>
      <c r="N378" s="211"/>
      <c r="O378" s="211"/>
      <c r="P378" s="212">
        <f>SUM(P379:P447)</f>
        <v>0</v>
      </c>
      <c r="Q378" s="211"/>
      <c r="R378" s="212">
        <f>SUM(R379:R447)</f>
        <v>1.7140046783999998</v>
      </c>
      <c r="S378" s="211"/>
      <c r="T378" s="213">
        <f>SUM(T379:T447)</f>
        <v>0</v>
      </c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R378" s="214" t="s">
        <v>90</v>
      </c>
      <c r="AT378" s="215" t="s">
        <v>78</v>
      </c>
      <c r="AU378" s="215" t="s">
        <v>79</v>
      </c>
      <c r="AY378" s="214" t="s">
        <v>160</v>
      </c>
      <c r="BK378" s="216">
        <f>SUM(BK379:BK447)</f>
        <v>0</v>
      </c>
    </row>
    <row r="379" s="2" customFormat="1" ht="21.75" customHeight="1">
      <c r="A379" s="38"/>
      <c r="B379" s="39"/>
      <c r="C379" s="219" t="s">
        <v>316</v>
      </c>
      <c r="D379" s="219" t="s">
        <v>162</v>
      </c>
      <c r="E379" s="220" t="s">
        <v>679</v>
      </c>
      <c r="F379" s="221" t="s">
        <v>680</v>
      </c>
      <c r="G379" s="222" t="s">
        <v>250</v>
      </c>
      <c r="H379" s="223">
        <v>15.536</v>
      </c>
      <c r="I379" s="224"/>
      <c r="J379" s="225">
        <f>ROUND(I379*H379,2)</f>
        <v>0</v>
      </c>
      <c r="K379" s="226"/>
      <c r="L379" s="44"/>
      <c r="M379" s="227" t="s">
        <v>1</v>
      </c>
      <c r="N379" s="228" t="s">
        <v>44</v>
      </c>
      <c r="O379" s="91"/>
      <c r="P379" s="229">
        <f>O379*H379</f>
        <v>0</v>
      </c>
      <c r="Q379" s="229">
        <v>5.6400000000000002E-05</v>
      </c>
      <c r="R379" s="229">
        <f>Q379*H379</f>
        <v>0.00087623040000000001</v>
      </c>
      <c r="S379" s="229">
        <v>0</v>
      </c>
      <c r="T379" s="230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31" t="s">
        <v>247</v>
      </c>
      <c r="AT379" s="231" t="s">
        <v>162</v>
      </c>
      <c r="AU379" s="231" t="s">
        <v>87</v>
      </c>
      <c r="AY379" s="17" t="s">
        <v>160</v>
      </c>
      <c r="BE379" s="232">
        <f>IF(N379="základní",J379,0)</f>
        <v>0</v>
      </c>
      <c r="BF379" s="232">
        <f>IF(N379="snížená",J379,0)</f>
        <v>0</v>
      </c>
      <c r="BG379" s="232">
        <f>IF(N379="zákl. přenesená",J379,0)</f>
        <v>0</v>
      </c>
      <c r="BH379" s="232">
        <f>IF(N379="sníž. přenesená",J379,0)</f>
        <v>0</v>
      </c>
      <c r="BI379" s="232">
        <f>IF(N379="nulová",J379,0)</f>
        <v>0</v>
      </c>
      <c r="BJ379" s="17" t="s">
        <v>87</v>
      </c>
      <c r="BK379" s="232">
        <f>ROUND(I379*H379,2)</f>
        <v>0</v>
      </c>
      <c r="BL379" s="17" t="s">
        <v>247</v>
      </c>
      <c r="BM379" s="231" t="s">
        <v>681</v>
      </c>
    </row>
    <row r="380" s="15" customFormat="1">
      <c r="A380" s="15"/>
      <c r="B380" s="272"/>
      <c r="C380" s="273"/>
      <c r="D380" s="235" t="s">
        <v>168</v>
      </c>
      <c r="E380" s="274" t="s">
        <v>1</v>
      </c>
      <c r="F380" s="275" t="s">
        <v>682</v>
      </c>
      <c r="G380" s="273"/>
      <c r="H380" s="274" t="s">
        <v>1</v>
      </c>
      <c r="I380" s="276"/>
      <c r="J380" s="273"/>
      <c r="K380" s="273"/>
      <c r="L380" s="277"/>
      <c r="M380" s="278"/>
      <c r="N380" s="279"/>
      <c r="O380" s="279"/>
      <c r="P380" s="279"/>
      <c r="Q380" s="279"/>
      <c r="R380" s="279"/>
      <c r="S380" s="279"/>
      <c r="T380" s="280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81" t="s">
        <v>168</v>
      </c>
      <c r="AU380" s="281" t="s">
        <v>87</v>
      </c>
      <c r="AV380" s="15" t="s">
        <v>87</v>
      </c>
      <c r="AW380" s="15" t="s">
        <v>34</v>
      </c>
      <c r="AX380" s="15" t="s">
        <v>79</v>
      </c>
      <c r="AY380" s="281" t="s">
        <v>160</v>
      </c>
    </row>
    <row r="381" s="13" customFormat="1">
      <c r="A381" s="13"/>
      <c r="B381" s="233"/>
      <c r="C381" s="234"/>
      <c r="D381" s="235" t="s">
        <v>168</v>
      </c>
      <c r="E381" s="236" t="s">
        <v>1</v>
      </c>
      <c r="F381" s="237" t="s">
        <v>683</v>
      </c>
      <c r="G381" s="234"/>
      <c r="H381" s="238">
        <v>1.6850000000000001</v>
      </c>
      <c r="I381" s="239"/>
      <c r="J381" s="234"/>
      <c r="K381" s="234"/>
      <c r="L381" s="240"/>
      <c r="M381" s="241"/>
      <c r="N381" s="242"/>
      <c r="O381" s="242"/>
      <c r="P381" s="242"/>
      <c r="Q381" s="242"/>
      <c r="R381" s="242"/>
      <c r="S381" s="242"/>
      <c r="T381" s="24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4" t="s">
        <v>168</v>
      </c>
      <c r="AU381" s="244" t="s">
        <v>87</v>
      </c>
      <c r="AV381" s="13" t="s">
        <v>90</v>
      </c>
      <c r="AW381" s="13" t="s">
        <v>34</v>
      </c>
      <c r="AX381" s="13" t="s">
        <v>79</v>
      </c>
      <c r="AY381" s="244" t="s">
        <v>160</v>
      </c>
    </row>
    <row r="382" s="15" customFormat="1">
      <c r="A382" s="15"/>
      <c r="B382" s="272"/>
      <c r="C382" s="273"/>
      <c r="D382" s="235" t="s">
        <v>168</v>
      </c>
      <c r="E382" s="274" t="s">
        <v>1</v>
      </c>
      <c r="F382" s="275" t="s">
        <v>684</v>
      </c>
      <c r="G382" s="273"/>
      <c r="H382" s="274" t="s">
        <v>1</v>
      </c>
      <c r="I382" s="276"/>
      <c r="J382" s="273"/>
      <c r="K382" s="273"/>
      <c r="L382" s="277"/>
      <c r="M382" s="278"/>
      <c r="N382" s="279"/>
      <c r="O382" s="279"/>
      <c r="P382" s="279"/>
      <c r="Q382" s="279"/>
      <c r="R382" s="279"/>
      <c r="S382" s="279"/>
      <c r="T382" s="280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81" t="s">
        <v>168</v>
      </c>
      <c r="AU382" s="281" t="s">
        <v>87</v>
      </c>
      <c r="AV382" s="15" t="s">
        <v>87</v>
      </c>
      <c r="AW382" s="15" t="s">
        <v>34</v>
      </c>
      <c r="AX382" s="15" t="s">
        <v>79</v>
      </c>
      <c r="AY382" s="281" t="s">
        <v>160</v>
      </c>
    </row>
    <row r="383" s="13" customFormat="1">
      <c r="A383" s="13"/>
      <c r="B383" s="233"/>
      <c r="C383" s="234"/>
      <c r="D383" s="235" t="s">
        <v>168</v>
      </c>
      <c r="E383" s="236" t="s">
        <v>1</v>
      </c>
      <c r="F383" s="237" t="s">
        <v>685</v>
      </c>
      <c r="G383" s="234"/>
      <c r="H383" s="238">
        <v>3.653</v>
      </c>
      <c r="I383" s="239"/>
      <c r="J383" s="234"/>
      <c r="K383" s="234"/>
      <c r="L383" s="240"/>
      <c r="M383" s="241"/>
      <c r="N383" s="242"/>
      <c r="O383" s="242"/>
      <c r="P383" s="242"/>
      <c r="Q383" s="242"/>
      <c r="R383" s="242"/>
      <c r="S383" s="242"/>
      <c r="T383" s="24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4" t="s">
        <v>168</v>
      </c>
      <c r="AU383" s="244" t="s">
        <v>87</v>
      </c>
      <c r="AV383" s="13" t="s">
        <v>90</v>
      </c>
      <c r="AW383" s="13" t="s">
        <v>34</v>
      </c>
      <c r="AX383" s="13" t="s">
        <v>79</v>
      </c>
      <c r="AY383" s="244" t="s">
        <v>160</v>
      </c>
    </row>
    <row r="384" s="15" customFormat="1">
      <c r="A384" s="15"/>
      <c r="B384" s="272"/>
      <c r="C384" s="273"/>
      <c r="D384" s="235" t="s">
        <v>168</v>
      </c>
      <c r="E384" s="274" t="s">
        <v>1</v>
      </c>
      <c r="F384" s="275" t="s">
        <v>686</v>
      </c>
      <c r="G384" s="273"/>
      <c r="H384" s="274" t="s">
        <v>1</v>
      </c>
      <c r="I384" s="276"/>
      <c r="J384" s="273"/>
      <c r="K384" s="273"/>
      <c r="L384" s="277"/>
      <c r="M384" s="278"/>
      <c r="N384" s="279"/>
      <c r="O384" s="279"/>
      <c r="P384" s="279"/>
      <c r="Q384" s="279"/>
      <c r="R384" s="279"/>
      <c r="S384" s="279"/>
      <c r="T384" s="280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81" t="s">
        <v>168</v>
      </c>
      <c r="AU384" s="281" t="s">
        <v>87</v>
      </c>
      <c r="AV384" s="15" t="s">
        <v>87</v>
      </c>
      <c r="AW384" s="15" t="s">
        <v>34</v>
      </c>
      <c r="AX384" s="15" t="s">
        <v>79</v>
      </c>
      <c r="AY384" s="281" t="s">
        <v>160</v>
      </c>
    </row>
    <row r="385" s="13" customFormat="1">
      <c r="A385" s="13"/>
      <c r="B385" s="233"/>
      <c r="C385" s="234"/>
      <c r="D385" s="235" t="s">
        <v>168</v>
      </c>
      <c r="E385" s="236" t="s">
        <v>1</v>
      </c>
      <c r="F385" s="237" t="s">
        <v>687</v>
      </c>
      <c r="G385" s="234"/>
      <c r="H385" s="238">
        <v>3.702</v>
      </c>
      <c r="I385" s="239"/>
      <c r="J385" s="234"/>
      <c r="K385" s="234"/>
      <c r="L385" s="240"/>
      <c r="M385" s="241"/>
      <c r="N385" s="242"/>
      <c r="O385" s="242"/>
      <c r="P385" s="242"/>
      <c r="Q385" s="242"/>
      <c r="R385" s="242"/>
      <c r="S385" s="242"/>
      <c r="T385" s="24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4" t="s">
        <v>168</v>
      </c>
      <c r="AU385" s="244" t="s">
        <v>87</v>
      </c>
      <c r="AV385" s="13" t="s">
        <v>90</v>
      </c>
      <c r="AW385" s="13" t="s">
        <v>34</v>
      </c>
      <c r="AX385" s="13" t="s">
        <v>79</v>
      </c>
      <c r="AY385" s="244" t="s">
        <v>160</v>
      </c>
    </row>
    <row r="386" s="15" customFormat="1">
      <c r="A386" s="15"/>
      <c r="B386" s="272"/>
      <c r="C386" s="273"/>
      <c r="D386" s="235" t="s">
        <v>168</v>
      </c>
      <c r="E386" s="274" t="s">
        <v>1</v>
      </c>
      <c r="F386" s="275" t="s">
        <v>688</v>
      </c>
      <c r="G386" s="273"/>
      <c r="H386" s="274" t="s">
        <v>1</v>
      </c>
      <c r="I386" s="276"/>
      <c r="J386" s="273"/>
      <c r="K386" s="273"/>
      <c r="L386" s="277"/>
      <c r="M386" s="278"/>
      <c r="N386" s="279"/>
      <c r="O386" s="279"/>
      <c r="P386" s="279"/>
      <c r="Q386" s="279"/>
      <c r="R386" s="279"/>
      <c r="S386" s="279"/>
      <c r="T386" s="280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81" t="s">
        <v>168</v>
      </c>
      <c r="AU386" s="281" t="s">
        <v>87</v>
      </c>
      <c r="AV386" s="15" t="s">
        <v>87</v>
      </c>
      <c r="AW386" s="15" t="s">
        <v>34</v>
      </c>
      <c r="AX386" s="15" t="s">
        <v>79</v>
      </c>
      <c r="AY386" s="281" t="s">
        <v>160</v>
      </c>
    </row>
    <row r="387" s="13" customFormat="1">
      <c r="A387" s="13"/>
      <c r="B387" s="233"/>
      <c r="C387" s="234"/>
      <c r="D387" s="235" t="s">
        <v>168</v>
      </c>
      <c r="E387" s="236" t="s">
        <v>1</v>
      </c>
      <c r="F387" s="237" t="s">
        <v>689</v>
      </c>
      <c r="G387" s="234"/>
      <c r="H387" s="238">
        <v>4.056</v>
      </c>
      <c r="I387" s="239"/>
      <c r="J387" s="234"/>
      <c r="K387" s="234"/>
      <c r="L387" s="240"/>
      <c r="M387" s="241"/>
      <c r="N387" s="242"/>
      <c r="O387" s="242"/>
      <c r="P387" s="242"/>
      <c r="Q387" s="242"/>
      <c r="R387" s="242"/>
      <c r="S387" s="242"/>
      <c r="T387" s="24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4" t="s">
        <v>168</v>
      </c>
      <c r="AU387" s="244" t="s">
        <v>87</v>
      </c>
      <c r="AV387" s="13" t="s">
        <v>90</v>
      </c>
      <c r="AW387" s="13" t="s">
        <v>34</v>
      </c>
      <c r="AX387" s="13" t="s">
        <v>79</v>
      </c>
      <c r="AY387" s="244" t="s">
        <v>160</v>
      </c>
    </row>
    <row r="388" s="15" customFormat="1">
      <c r="A388" s="15"/>
      <c r="B388" s="272"/>
      <c r="C388" s="273"/>
      <c r="D388" s="235" t="s">
        <v>168</v>
      </c>
      <c r="E388" s="274" t="s">
        <v>1</v>
      </c>
      <c r="F388" s="275" t="s">
        <v>690</v>
      </c>
      <c r="G388" s="273"/>
      <c r="H388" s="274" t="s">
        <v>1</v>
      </c>
      <c r="I388" s="276"/>
      <c r="J388" s="273"/>
      <c r="K388" s="273"/>
      <c r="L388" s="277"/>
      <c r="M388" s="278"/>
      <c r="N388" s="279"/>
      <c r="O388" s="279"/>
      <c r="P388" s="279"/>
      <c r="Q388" s="279"/>
      <c r="R388" s="279"/>
      <c r="S388" s="279"/>
      <c r="T388" s="280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81" t="s">
        <v>168</v>
      </c>
      <c r="AU388" s="281" t="s">
        <v>87</v>
      </c>
      <c r="AV388" s="15" t="s">
        <v>87</v>
      </c>
      <c r="AW388" s="15" t="s">
        <v>34</v>
      </c>
      <c r="AX388" s="15" t="s">
        <v>79</v>
      </c>
      <c r="AY388" s="281" t="s">
        <v>160</v>
      </c>
    </row>
    <row r="389" s="13" customFormat="1">
      <c r="A389" s="13"/>
      <c r="B389" s="233"/>
      <c r="C389" s="234"/>
      <c r="D389" s="235" t="s">
        <v>168</v>
      </c>
      <c r="E389" s="236" t="s">
        <v>1</v>
      </c>
      <c r="F389" s="237" t="s">
        <v>691</v>
      </c>
      <c r="G389" s="234"/>
      <c r="H389" s="238">
        <v>2.4399999999999999</v>
      </c>
      <c r="I389" s="239"/>
      <c r="J389" s="234"/>
      <c r="K389" s="234"/>
      <c r="L389" s="240"/>
      <c r="M389" s="241"/>
      <c r="N389" s="242"/>
      <c r="O389" s="242"/>
      <c r="P389" s="242"/>
      <c r="Q389" s="242"/>
      <c r="R389" s="242"/>
      <c r="S389" s="242"/>
      <c r="T389" s="24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4" t="s">
        <v>168</v>
      </c>
      <c r="AU389" s="244" t="s">
        <v>87</v>
      </c>
      <c r="AV389" s="13" t="s">
        <v>90</v>
      </c>
      <c r="AW389" s="13" t="s">
        <v>34</v>
      </c>
      <c r="AX389" s="13" t="s">
        <v>79</v>
      </c>
      <c r="AY389" s="244" t="s">
        <v>160</v>
      </c>
    </row>
    <row r="390" s="14" customFormat="1">
      <c r="A390" s="14"/>
      <c r="B390" s="245"/>
      <c r="C390" s="246"/>
      <c r="D390" s="235" t="s">
        <v>168</v>
      </c>
      <c r="E390" s="247" t="s">
        <v>1</v>
      </c>
      <c r="F390" s="248" t="s">
        <v>175</v>
      </c>
      <c r="G390" s="246"/>
      <c r="H390" s="249">
        <v>15.536</v>
      </c>
      <c r="I390" s="250"/>
      <c r="J390" s="246"/>
      <c r="K390" s="246"/>
      <c r="L390" s="251"/>
      <c r="M390" s="252"/>
      <c r="N390" s="253"/>
      <c r="O390" s="253"/>
      <c r="P390" s="253"/>
      <c r="Q390" s="253"/>
      <c r="R390" s="253"/>
      <c r="S390" s="253"/>
      <c r="T390" s="254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5" t="s">
        <v>168</v>
      </c>
      <c r="AU390" s="255" t="s">
        <v>87</v>
      </c>
      <c r="AV390" s="14" t="s">
        <v>166</v>
      </c>
      <c r="AW390" s="14" t="s">
        <v>34</v>
      </c>
      <c r="AX390" s="14" t="s">
        <v>87</v>
      </c>
      <c r="AY390" s="255" t="s">
        <v>160</v>
      </c>
    </row>
    <row r="391" s="2" customFormat="1" ht="24.15" customHeight="1">
      <c r="A391" s="38"/>
      <c r="B391" s="39"/>
      <c r="C391" s="256" t="s">
        <v>320</v>
      </c>
      <c r="D391" s="256" t="s">
        <v>211</v>
      </c>
      <c r="E391" s="257" t="s">
        <v>692</v>
      </c>
      <c r="F391" s="258" t="s">
        <v>693</v>
      </c>
      <c r="G391" s="259" t="s">
        <v>250</v>
      </c>
      <c r="H391" s="260">
        <v>15.536</v>
      </c>
      <c r="I391" s="261"/>
      <c r="J391" s="262">
        <f>ROUND(I391*H391,2)</f>
        <v>0</v>
      </c>
      <c r="K391" s="263"/>
      <c r="L391" s="264"/>
      <c r="M391" s="265" t="s">
        <v>1</v>
      </c>
      <c r="N391" s="266" t="s">
        <v>44</v>
      </c>
      <c r="O391" s="91"/>
      <c r="P391" s="229">
        <f>O391*H391</f>
        <v>0</v>
      </c>
      <c r="Q391" s="229">
        <v>0.0061999999999999998</v>
      </c>
      <c r="R391" s="229">
        <f>Q391*H391</f>
        <v>0.096323199999999998</v>
      </c>
      <c r="S391" s="229">
        <v>0</v>
      </c>
      <c r="T391" s="230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31" t="s">
        <v>346</v>
      </c>
      <c r="AT391" s="231" t="s">
        <v>211</v>
      </c>
      <c r="AU391" s="231" t="s">
        <v>87</v>
      </c>
      <c r="AY391" s="17" t="s">
        <v>160</v>
      </c>
      <c r="BE391" s="232">
        <f>IF(N391="základní",J391,0)</f>
        <v>0</v>
      </c>
      <c r="BF391" s="232">
        <f>IF(N391="snížená",J391,0)</f>
        <v>0</v>
      </c>
      <c r="BG391" s="232">
        <f>IF(N391="zákl. přenesená",J391,0)</f>
        <v>0</v>
      </c>
      <c r="BH391" s="232">
        <f>IF(N391="sníž. přenesená",J391,0)</f>
        <v>0</v>
      </c>
      <c r="BI391" s="232">
        <f>IF(N391="nulová",J391,0)</f>
        <v>0</v>
      </c>
      <c r="BJ391" s="17" t="s">
        <v>87</v>
      </c>
      <c r="BK391" s="232">
        <f>ROUND(I391*H391,2)</f>
        <v>0</v>
      </c>
      <c r="BL391" s="17" t="s">
        <v>247</v>
      </c>
      <c r="BM391" s="231" t="s">
        <v>694</v>
      </c>
    </row>
    <row r="392" s="15" customFormat="1">
      <c r="A392" s="15"/>
      <c r="B392" s="272"/>
      <c r="C392" s="273"/>
      <c r="D392" s="235" t="s">
        <v>168</v>
      </c>
      <c r="E392" s="274" t="s">
        <v>1</v>
      </c>
      <c r="F392" s="275" t="s">
        <v>682</v>
      </c>
      <c r="G392" s="273"/>
      <c r="H392" s="274" t="s">
        <v>1</v>
      </c>
      <c r="I392" s="276"/>
      <c r="J392" s="273"/>
      <c r="K392" s="273"/>
      <c r="L392" s="277"/>
      <c r="M392" s="278"/>
      <c r="N392" s="279"/>
      <c r="O392" s="279"/>
      <c r="P392" s="279"/>
      <c r="Q392" s="279"/>
      <c r="R392" s="279"/>
      <c r="S392" s="279"/>
      <c r="T392" s="280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81" t="s">
        <v>168</v>
      </c>
      <c r="AU392" s="281" t="s">
        <v>87</v>
      </c>
      <c r="AV392" s="15" t="s">
        <v>87</v>
      </c>
      <c r="AW392" s="15" t="s">
        <v>34</v>
      </c>
      <c r="AX392" s="15" t="s">
        <v>79</v>
      </c>
      <c r="AY392" s="281" t="s">
        <v>160</v>
      </c>
    </row>
    <row r="393" s="13" customFormat="1">
      <c r="A393" s="13"/>
      <c r="B393" s="233"/>
      <c r="C393" s="234"/>
      <c r="D393" s="235" t="s">
        <v>168</v>
      </c>
      <c r="E393" s="236" t="s">
        <v>1</v>
      </c>
      <c r="F393" s="237" t="s">
        <v>683</v>
      </c>
      <c r="G393" s="234"/>
      <c r="H393" s="238">
        <v>1.6850000000000001</v>
      </c>
      <c r="I393" s="239"/>
      <c r="J393" s="234"/>
      <c r="K393" s="234"/>
      <c r="L393" s="240"/>
      <c r="M393" s="241"/>
      <c r="N393" s="242"/>
      <c r="O393" s="242"/>
      <c r="P393" s="242"/>
      <c r="Q393" s="242"/>
      <c r="R393" s="242"/>
      <c r="S393" s="242"/>
      <c r="T393" s="24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4" t="s">
        <v>168</v>
      </c>
      <c r="AU393" s="244" t="s">
        <v>87</v>
      </c>
      <c r="AV393" s="13" t="s">
        <v>90</v>
      </c>
      <c r="AW393" s="13" t="s">
        <v>34</v>
      </c>
      <c r="AX393" s="13" t="s">
        <v>79</v>
      </c>
      <c r="AY393" s="244" t="s">
        <v>160</v>
      </c>
    </row>
    <row r="394" s="15" customFormat="1">
      <c r="A394" s="15"/>
      <c r="B394" s="272"/>
      <c r="C394" s="273"/>
      <c r="D394" s="235" t="s">
        <v>168</v>
      </c>
      <c r="E394" s="274" t="s">
        <v>1</v>
      </c>
      <c r="F394" s="275" t="s">
        <v>684</v>
      </c>
      <c r="G394" s="273"/>
      <c r="H394" s="274" t="s">
        <v>1</v>
      </c>
      <c r="I394" s="276"/>
      <c r="J394" s="273"/>
      <c r="K394" s="273"/>
      <c r="L394" s="277"/>
      <c r="M394" s="278"/>
      <c r="N394" s="279"/>
      <c r="O394" s="279"/>
      <c r="P394" s="279"/>
      <c r="Q394" s="279"/>
      <c r="R394" s="279"/>
      <c r="S394" s="279"/>
      <c r="T394" s="280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81" t="s">
        <v>168</v>
      </c>
      <c r="AU394" s="281" t="s">
        <v>87</v>
      </c>
      <c r="AV394" s="15" t="s">
        <v>87</v>
      </c>
      <c r="AW394" s="15" t="s">
        <v>34</v>
      </c>
      <c r="AX394" s="15" t="s">
        <v>79</v>
      </c>
      <c r="AY394" s="281" t="s">
        <v>160</v>
      </c>
    </row>
    <row r="395" s="13" customFormat="1">
      <c r="A395" s="13"/>
      <c r="B395" s="233"/>
      <c r="C395" s="234"/>
      <c r="D395" s="235" t="s">
        <v>168</v>
      </c>
      <c r="E395" s="236" t="s">
        <v>1</v>
      </c>
      <c r="F395" s="237" t="s">
        <v>685</v>
      </c>
      <c r="G395" s="234"/>
      <c r="H395" s="238">
        <v>3.653</v>
      </c>
      <c r="I395" s="239"/>
      <c r="J395" s="234"/>
      <c r="K395" s="234"/>
      <c r="L395" s="240"/>
      <c r="M395" s="241"/>
      <c r="N395" s="242"/>
      <c r="O395" s="242"/>
      <c r="P395" s="242"/>
      <c r="Q395" s="242"/>
      <c r="R395" s="242"/>
      <c r="S395" s="242"/>
      <c r="T395" s="24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4" t="s">
        <v>168</v>
      </c>
      <c r="AU395" s="244" t="s">
        <v>87</v>
      </c>
      <c r="AV395" s="13" t="s">
        <v>90</v>
      </c>
      <c r="AW395" s="13" t="s">
        <v>34</v>
      </c>
      <c r="AX395" s="13" t="s">
        <v>79</v>
      </c>
      <c r="AY395" s="244" t="s">
        <v>160</v>
      </c>
    </row>
    <row r="396" s="15" customFormat="1">
      <c r="A396" s="15"/>
      <c r="B396" s="272"/>
      <c r="C396" s="273"/>
      <c r="D396" s="235" t="s">
        <v>168</v>
      </c>
      <c r="E396" s="274" t="s">
        <v>1</v>
      </c>
      <c r="F396" s="275" t="s">
        <v>686</v>
      </c>
      <c r="G396" s="273"/>
      <c r="H396" s="274" t="s">
        <v>1</v>
      </c>
      <c r="I396" s="276"/>
      <c r="J396" s="273"/>
      <c r="K396" s="273"/>
      <c r="L396" s="277"/>
      <c r="M396" s="278"/>
      <c r="N396" s="279"/>
      <c r="O396" s="279"/>
      <c r="P396" s="279"/>
      <c r="Q396" s="279"/>
      <c r="R396" s="279"/>
      <c r="S396" s="279"/>
      <c r="T396" s="280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81" t="s">
        <v>168</v>
      </c>
      <c r="AU396" s="281" t="s">
        <v>87</v>
      </c>
      <c r="AV396" s="15" t="s">
        <v>87</v>
      </c>
      <c r="AW396" s="15" t="s">
        <v>34</v>
      </c>
      <c r="AX396" s="15" t="s">
        <v>79</v>
      </c>
      <c r="AY396" s="281" t="s">
        <v>160</v>
      </c>
    </row>
    <row r="397" s="13" customFormat="1">
      <c r="A397" s="13"/>
      <c r="B397" s="233"/>
      <c r="C397" s="234"/>
      <c r="D397" s="235" t="s">
        <v>168</v>
      </c>
      <c r="E397" s="236" t="s">
        <v>1</v>
      </c>
      <c r="F397" s="237" t="s">
        <v>687</v>
      </c>
      <c r="G397" s="234"/>
      <c r="H397" s="238">
        <v>3.702</v>
      </c>
      <c r="I397" s="239"/>
      <c r="J397" s="234"/>
      <c r="K397" s="234"/>
      <c r="L397" s="240"/>
      <c r="M397" s="241"/>
      <c r="N397" s="242"/>
      <c r="O397" s="242"/>
      <c r="P397" s="242"/>
      <c r="Q397" s="242"/>
      <c r="R397" s="242"/>
      <c r="S397" s="242"/>
      <c r="T397" s="24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4" t="s">
        <v>168</v>
      </c>
      <c r="AU397" s="244" t="s">
        <v>87</v>
      </c>
      <c r="AV397" s="13" t="s">
        <v>90</v>
      </c>
      <c r="AW397" s="13" t="s">
        <v>34</v>
      </c>
      <c r="AX397" s="13" t="s">
        <v>79</v>
      </c>
      <c r="AY397" s="244" t="s">
        <v>160</v>
      </c>
    </row>
    <row r="398" s="15" customFormat="1">
      <c r="A398" s="15"/>
      <c r="B398" s="272"/>
      <c r="C398" s="273"/>
      <c r="D398" s="235" t="s">
        <v>168</v>
      </c>
      <c r="E398" s="274" t="s">
        <v>1</v>
      </c>
      <c r="F398" s="275" t="s">
        <v>688</v>
      </c>
      <c r="G398" s="273"/>
      <c r="H398" s="274" t="s">
        <v>1</v>
      </c>
      <c r="I398" s="276"/>
      <c r="J398" s="273"/>
      <c r="K398" s="273"/>
      <c r="L398" s="277"/>
      <c r="M398" s="278"/>
      <c r="N398" s="279"/>
      <c r="O398" s="279"/>
      <c r="P398" s="279"/>
      <c r="Q398" s="279"/>
      <c r="R398" s="279"/>
      <c r="S398" s="279"/>
      <c r="T398" s="280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81" t="s">
        <v>168</v>
      </c>
      <c r="AU398" s="281" t="s">
        <v>87</v>
      </c>
      <c r="AV398" s="15" t="s">
        <v>87</v>
      </c>
      <c r="AW398" s="15" t="s">
        <v>34</v>
      </c>
      <c r="AX398" s="15" t="s">
        <v>79</v>
      </c>
      <c r="AY398" s="281" t="s">
        <v>160</v>
      </c>
    </row>
    <row r="399" s="13" customFormat="1">
      <c r="A399" s="13"/>
      <c r="B399" s="233"/>
      <c r="C399" s="234"/>
      <c r="D399" s="235" t="s">
        <v>168</v>
      </c>
      <c r="E399" s="236" t="s">
        <v>1</v>
      </c>
      <c r="F399" s="237" t="s">
        <v>689</v>
      </c>
      <c r="G399" s="234"/>
      <c r="H399" s="238">
        <v>4.056</v>
      </c>
      <c r="I399" s="239"/>
      <c r="J399" s="234"/>
      <c r="K399" s="234"/>
      <c r="L399" s="240"/>
      <c r="M399" s="241"/>
      <c r="N399" s="242"/>
      <c r="O399" s="242"/>
      <c r="P399" s="242"/>
      <c r="Q399" s="242"/>
      <c r="R399" s="242"/>
      <c r="S399" s="242"/>
      <c r="T399" s="24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4" t="s">
        <v>168</v>
      </c>
      <c r="AU399" s="244" t="s">
        <v>87</v>
      </c>
      <c r="AV399" s="13" t="s">
        <v>90</v>
      </c>
      <c r="AW399" s="13" t="s">
        <v>34</v>
      </c>
      <c r="AX399" s="13" t="s">
        <v>79</v>
      </c>
      <c r="AY399" s="244" t="s">
        <v>160</v>
      </c>
    </row>
    <row r="400" s="15" customFormat="1">
      <c r="A400" s="15"/>
      <c r="B400" s="272"/>
      <c r="C400" s="273"/>
      <c r="D400" s="235" t="s">
        <v>168</v>
      </c>
      <c r="E400" s="274" t="s">
        <v>1</v>
      </c>
      <c r="F400" s="275" t="s">
        <v>690</v>
      </c>
      <c r="G400" s="273"/>
      <c r="H400" s="274" t="s">
        <v>1</v>
      </c>
      <c r="I400" s="276"/>
      <c r="J400" s="273"/>
      <c r="K400" s="273"/>
      <c r="L400" s="277"/>
      <c r="M400" s="278"/>
      <c r="N400" s="279"/>
      <c r="O400" s="279"/>
      <c r="P400" s="279"/>
      <c r="Q400" s="279"/>
      <c r="R400" s="279"/>
      <c r="S400" s="279"/>
      <c r="T400" s="280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81" t="s">
        <v>168</v>
      </c>
      <c r="AU400" s="281" t="s">
        <v>87</v>
      </c>
      <c r="AV400" s="15" t="s">
        <v>87</v>
      </c>
      <c r="AW400" s="15" t="s">
        <v>34</v>
      </c>
      <c r="AX400" s="15" t="s">
        <v>79</v>
      </c>
      <c r="AY400" s="281" t="s">
        <v>160</v>
      </c>
    </row>
    <row r="401" s="13" customFormat="1">
      <c r="A401" s="13"/>
      <c r="B401" s="233"/>
      <c r="C401" s="234"/>
      <c r="D401" s="235" t="s">
        <v>168</v>
      </c>
      <c r="E401" s="236" t="s">
        <v>1</v>
      </c>
      <c r="F401" s="237" t="s">
        <v>691</v>
      </c>
      <c r="G401" s="234"/>
      <c r="H401" s="238">
        <v>2.4399999999999999</v>
      </c>
      <c r="I401" s="239"/>
      <c r="J401" s="234"/>
      <c r="K401" s="234"/>
      <c r="L401" s="240"/>
      <c r="M401" s="241"/>
      <c r="N401" s="242"/>
      <c r="O401" s="242"/>
      <c r="P401" s="242"/>
      <c r="Q401" s="242"/>
      <c r="R401" s="242"/>
      <c r="S401" s="242"/>
      <c r="T401" s="24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4" t="s">
        <v>168</v>
      </c>
      <c r="AU401" s="244" t="s">
        <v>87</v>
      </c>
      <c r="AV401" s="13" t="s">
        <v>90</v>
      </c>
      <c r="AW401" s="13" t="s">
        <v>34</v>
      </c>
      <c r="AX401" s="13" t="s">
        <v>79</v>
      </c>
      <c r="AY401" s="244" t="s">
        <v>160</v>
      </c>
    </row>
    <row r="402" s="14" customFormat="1">
      <c r="A402" s="14"/>
      <c r="B402" s="245"/>
      <c r="C402" s="246"/>
      <c r="D402" s="235" t="s">
        <v>168</v>
      </c>
      <c r="E402" s="247" t="s">
        <v>1</v>
      </c>
      <c r="F402" s="248" t="s">
        <v>175</v>
      </c>
      <c r="G402" s="246"/>
      <c r="H402" s="249">
        <v>15.536</v>
      </c>
      <c r="I402" s="250"/>
      <c r="J402" s="246"/>
      <c r="K402" s="246"/>
      <c r="L402" s="251"/>
      <c r="M402" s="252"/>
      <c r="N402" s="253"/>
      <c r="O402" s="253"/>
      <c r="P402" s="253"/>
      <c r="Q402" s="253"/>
      <c r="R402" s="253"/>
      <c r="S402" s="253"/>
      <c r="T402" s="254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5" t="s">
        <v>168</v>
      </c>
      <c r="AU402" s="255" t="s">
        <v>87</v>
      </c>
      <c r="AV402" s="14" t="s">
        <v>166</v>
      </c>
      <c r="AW402" s="14" t="s">
        <v>34</v>
      </c>
      <c r="AX402" s="14" t="s">
        <v>87</v>
      </c>
      <c r="AY402" s="255" t="s">
        <v>160</v>
      </c>
    </row>
    <row r="403" s="2" customFormat="1" ht="24.15" customHeight="1">
      <c r="A403" s="38"/>
      <c r="B403" s="39"/>
      <c r="C403" s="219" t="s">
        <v>328</v>
      </c>
      <c r="D403" s="219" t="s">
        <v>162</v>
      </c>
      <c r="E403" s="220" t="s">
        <v>695</v>
      </c>
      <c r="F403" s="221" t="s">
        <v>696</v>
      </c>
      <c r="G403" s="222" t="s">
        <v>250</v>
      </c>
      <c r="H403" s="223">
        <v>66.079999999999998</v>
      </c>
      <c r="I403" s="224"/>
      <c r="J403" s="225">
        <f>ROUND(I403*H403,2)</f>
        <v>0</v>
      </c>
      <c r="K403" s="226"/>
      <c r="L403" s="44"/>
      <c r="M403" s="227" t="s">
        <v>1</v>
      </c>
      <c r="N403" s="228" t="s">
        <v>44</v>
      </c>
      <c r="O403" s="91"/>
      <c r="P403" s="229">
        <f>O403*H403</f>
        <v>0</v>
      </c>
      <c r="Q403" s="229">
        <v>5.6400000000000002E-05</v>
      </c>
      <c r="R403" s="229">
        <f>Q403*H403</f>
        <v>0.0037269120000000002</v>
      </c>
      <c r="S403" s="229">
        <v>0</v>
      </c>
      <c r="T403" s="230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31" t="s">
        <v>247</v>
      </c>
      <c r="AT403" s="231" t="s">
        <v>162</v>
      </c>
      <c r="AU403" s="231" t="s">
        <v>87</v>
      </c>
      <c r="AY403" s="17" t="s">
        <v>160</v>
      </c>
      <c r="BE403" s="232">
        <f>IF(N403="základní",J403,0)</f>
        <v>0</v>
      </c>
      <c r="BF403" s="232">
        <f>IF(N403="snížená",J403,0)</f>
        <v>0</v>
      </c>
      <c r="BG403" s="232">
        <f>IF(N403="zákl. přenesená",J403,0)</f>
        <v>0</v>
      </c>
      <c r="BH403" s="232">
        <f>IF(N403="sníž. přenesená",J403,0)</f>
        <v>0</v>
      </c>
      <c r="BI403" s="232">
        <f>IF(N403="nulová",J403,0)</f>
        <v>0</v>
      </c>
      <c r="BJ403" s="17" t="s">
        <v>87</v>
      </c>
      <c r="BK403" s="232">
        <f>ROUND(I403*H403,2)</f>
        <v>0</v>
      </c>
      <c r="BL403" s="17" t="s">
        <v>247</v>
      </c>
      <c r="BM403" s="231" t="s">
        <v>697</v>
      </c>
    </row>
    <row r="404" s="15" customFormat="1">
      <c r="A404" s="15"/>
      <c r="B404" s="272"/>
      <c r="C404" s="273"/>
      <c r="D404" s="235" t="s">
        <v>168</v>
      </c>
      <c r="E404" s="274" t="s">
        <v>1</v>
      </c>
      <c r="F404" s="275" t="s">
        <v>682</v>
      </c>
      <c r="G404" s="273"/>
      <c r="H404" s="274" t="s">
        <v>1</v>
      </c>
      <c r="I404" s="276"/>
      <c r="J404" s="273"/>
      <c r="K404" s="273"/>
      <c r="L404" s="277"/>
      <c r="M404" s="278"/>
      <c r="N404" s="279"/>
      <c r="O404" s="279"/>
      <c r="P404" s="279"/>
      <c r="Q404" s="279"/>
      <c r="R404" s="279"/>
      <c r="S404" s="279"/>
      <c r="T404" s="280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81" t="s">
        <v>168</v>
      </c>
      <c r="AU404" s="281" t="s">
        <v>87</v>
      </c>
      <c r="AV404" s="15" t="s">
        <v>87</v>
      </c>
      <c r="AW404" s="15" t="s">
        <v>34</v>
      </c>
      <c r="AX404" s="15" t="s">
        <v>79</v>
      </c>
      <c r="AY404" s="281" t="s">
        <v>160</v>
      </c>
    </row>
    <row r="405" s="13" customFormat="1">
      <c r="A405" s="13"/>
      <c r="B405" s="233"/>
      <c r="C405" s="234"/>
      <c r="D405" s="235" t="s">
        <v>168</v>
      </c>
      <c r="E405" s="236" t="s">
        <v>1</v>
      </c>
      <c r="F405" s="237" t="s">
        <v>698</v>
      </c>
      <c r="G405" s="234"/>
      <c r="H405" s="238">
        <v>6.2400000000000002</v>
      </c>
      <c r="I405" s="239"/>
      <c r="J405" s="234"/>
      <c r="K405" s="234"/>
      <c r="L405" s="240"/>
      <c r="M405" s="241"/>
      <c r="N405" s="242"/>
      <c r="O405" s="242"/>
      <c r="P405" s="242"/>
      <c r="Q405" s="242"/>
      <c r="R405" s="242"/>
      <c r="S405" s="242"/>
      <c r="T405" s="24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4" t="s">
        <v>168</v>
      </c>
      <c r="AU405" s="244" t="s">
        <v>87</v>
      </c>
      <c r="AV405" s="13" t="s">
        <v>90</v>
      </c>
      <c r="AW405" s="13" t="s">
        <v>34</v>
      </c>
      <c r="AX405" s="13" t="s">
        <v>79</v>
      </c>
      <c r="AY405" s="244" t="s">
        <v>160</v>
      </c>
    </row>
    <row r="406" s="15" customFormat="1">
      <c r="A406" s="15"/>
      <c r="B406" s="272"/>
      <c r="C406" s="273"/>
      <c r="D406" s="235" t="s">
        <v>168</v>
      </c>
      <c r="E406" s="274" t="s">
        <v>1</v>
      </c>
      <c r="F406" s="275" t="s">
        <v>684</v>
      </c>
      <c r="G406" s="273"/>
      <c r="H406" s="274" t="s">
        <v>1</v>
      </c>
      <c r="I406" s="276"/>
      <c r="J406" s="273"/>
      <c r="K406" s="273"/>
      <c r="L406" s="277"/>
      <c r="M406" s="278"/>
      <c r="N406" s="279"/>
      <c r="O406" s="279"/>
      <c r="P406" s="279"/>
      <c r="Q406" s="279"/>
      <c r="R406" s="279"/>
      <c r="S406" s="279"/>
      <c r="T406" s="280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81" t="s">
        <v>168</v>
      </c>
      <c r="AU406" s="281" t="s">
        <v>87</v>
      </c>
      <c r="AV406" s="15" t="s">
        <v>87</v>
      </c>
      <c r="AW406" s="15" t="s">
        <v>34</v>
      </c>
      <c r="AX406" s="15" t="s">
        <v>79</v>
      </c>
      <c r="AY406" s="281" t="s">
        <v>160</v>
      </c>
    </row>
    <row r="407" s="13" customFormat="1">
      <c r="A407" s="13"/>
      <c r="B407" s="233"/>
      <c r="C407" s="234"/>
      <c r="D407" s="235" t="s">
        <v>168</v>
      </c>
      <c r="E407" s="236" t="s">
        <v>1</v>
      </c>
      <c r="F407" s="237" t="s">
        <v>699</v>
      </c>
      <c r="G407" s="234"/>
      <c r="H407" s="238">
        <v>15.52</v>
      </c>
      <c r="I407" s="239"/>
      <c r="J407" s="234"/>
      <c r="K407" s="234"/>
      <c r="L407" s="240"/>
      <c r="M407" s="241"/>
      <c r="N407" s="242"/>
      <c r="O407" s="242"/>
      <c r="P407" s="242"/>
      <c r="Q407" s="242"/>
      <c r="R407" s="242"/>
      <c r="S407" s="242"/>
      <c r="T407" s="24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4" t="s">
        <v>168</v>
      </c>
      <c r="AU407" s="244" t="s">
        <v>87</v>
      </c>
      <c r="AV407" s="13" t="s">
        <v>90</v>
      </c>
      <c r="AW407" s="13" t="s">
        <v>34</v>
      </c>
      <c r="AX407" s="13" t="s">
        <v>79</v>
      </c>
      <c r="AY407" s="244" t="s">
        <v>160</v>
      </c>
    </row>
    <row r="408" s="15" customFormat="1">
      <c r="A408" s="15"/>
      <c r="B408" s="272"/>
      <c r="C408" s="273"/>
      <c r="D408" s="235" t="s">
        <v>168</v>
      </c>
      <c r="E408" s="274" t="s">
        <v>1</v>
      </c>
      <c r="F408" s="275" t="s">
        <v>686</v>
      </c>
      <c r="G408" s="273"/>
      <c r="H408" s="274" t="s">
        <v>1</v>
      </c>
      <c r="I408" s="276"/>
      <c r="J408" s="273"/>
      <c r="K408" s="273"/>
      <c r="L408" s="277"/>
      <c r="M408" s="278"/>
      <c r="N408" s="279"/>
      <c r="O408" s="279"/>
      <c r="P408" s="279"/>
      <c r="Q408" s="279"/>
      <c r="R408" s="279"/>
      <c r="S408" s="279"/>
      <c r="T408" s="280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81" t="s">
        <v>168</v>
      </c>
      <c r="AU408" s="281" t="s">
        <v>87</v>
      </c>
      <c r="AV408" s="15" t="s">
        <v>87</v>
      </c>
      <c r="AW408" s="15" t="s">
        <v>34</v>
      </c>
      <c r="AX408" s="15" t="s">
        <v>79</v>
      </c>
      <c r="AY408" s="281" t="s">
        <v>160</v>
      </c>
    </row>
    <row r="409" s="13" customFormat="1">
      <c r="A409" s="13"/>
      <c r="B409" s="233"/>
      <c r="C409" s="234"/>
      <c r="D409" s="235" t="s">
        <v>168</v>
      </c>
      <c r="E409" s="236" t="s">
        <v>1</v>
      </c>
      <c r="F409" s="237" t="s">
        <v>700</v>
      </c>
      <c r="G409" s="234"/>
      <c r="H409" s="238">
        <v>16.16</v>
      </c>
      <c r="I409" s="239"/>
      <c r="J409" s="234"/>
      <c r="K409" s="234"/>
      <c r="L409" s="240"/>
      <c r="M409" s="241"/>
      <c r="N409" s="242"/>
      <c r="O409" s="242"/>
      <c r="P409" s="242"/>
      <c r="Q409" s="242"/>
      <c r="R409" s="242"/>
      <c r="S409" s="242"/>
      <c r="T409" s="24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4" t="s">
        <v>168</v>
      </c>
      <c r="AU409" s="244" t="s">
        <v>87</v>
      </c>
      <c r="AV409" s="13" t="s">
        <v>90</v>
      </c>
      <c r="AW409" s="13" t="s">
        <v>34</v>
      </c>
      <c r="AX409" s="13" t="s">
        <v>79</v>
      </c>
      <c r="AY409" s="244" t="s">
        <v>160</v>
      </c>
    </row>
    <row r="410" s="15" customFormat="1">
      <c r="A410" s="15"/>
      <c r="B410" s="272"/>
      <c r="C410" s="273"/>
      <c r="D410" s="235" t="s">
        <v>168</v>
      </c>
      <c r="E410" s="274" t="s">
        <v>1</v>
      </c>
      <c r="F410" s="275" t="s">
        <v>688</v>
      </c>
      <c r="G410" s="273"/>
      <c r="H410" s="274" t="s">
        <v>1</v>
      </c>
      <c r="I410" s="276"/>
      <c r="J410" s="273"/>
      <c r="K410" s="273"/>
      <c r="L410" s="277"/>
      <c r="M410" s="278"/>
      <c r="N410" s="279"/>
      <c r="O410" s="279"/>
      <c r="P410" s="279"/>
      <c r="Q410" s="279"/>
      <c r="R410" s="279"/>
      <c r="S410" s="279"/>
      <c r="T410" s="280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81" t="s">
        <v>168</v>
      </c>
      <c r="AU410" s="281" t="s">
        <v>87</v>
      </c>
      <c r="AV410" s="15" t="s">
        <v>87</v>
      </c>
      <c r="AW410" s="15" t="s">
        <v>34</v>
      </c>
      <c r="AX410" s="15" t="s">
        <v>79</v>
      </c>
      <c r="AY410" s="281" t="s">
        <v>160</v>
      </c>
    </row>
    <row r="411" s="13" customFormat="1">
      <c r="A411" s="13"/>
      <c r="B411" s="233"/>
      <c r="C411" s="234"/>
      <c r="D411" s="235" t="s">
        <v>168</v>
      </c>
      <c r="E411" s="236" t="s">
        <v>1</v>
      </c>
      <c r="F411" s="237" t="s">
        <v>701</v>
      </c>
      <c r="G411" s="234"/>
      <c r="H411" s="238">
        <v>16</v>
      </c>
      <c r="I411" s="239"/>
      <c r="J411" s="234"/>
      <c r="K411" s="234"/>
      <c r="L411" s="240"/>
      <c r="M411" s="241"/>
      <c r="N411" s="242"/>
      <c r="O411" s="242"/>
      <c r="P411" s="242"/>
      <c r="Q411" s="242"/>
      <c r="R411" s="242"/>
      <c r="S411" s="242"/>
      <c r="T411" s="24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4" t="s">
        <v>168</v>
      </c>
      <c r="AU411" s="244" t="s">
        <v>87</v>
      </c>
      <c r="AV411" s="13" t="s">
        <v>90</v>
      </c>
      <c r="AW411" s="13" t="s">
        <v>34</v>
      </c>
      <c r="AX411" s="13" t="s">
        <v>79</v>
      </c>
      <c r="AY411" s="244" t="s">
        <v>160</v>
      </c>
    </row>
    <row r="412" s="15" customFormat="1">
      <c r="A412" s="15"/>
      <c r="B412" s="272"/>
      <c r="C412" s="273"/>
      <c r="D412" s="235" t="s">
        <v>168</v>
      </c>
      <c r="E412" s="274" t="s">
        <v>1</v>
      </c>
      <c r="F412" s="275" t="s">
        <v>690</v>
      </c>
      <c r="G412" s="273"/>
      <c r="H412" s="274" t="s">
        <v>1</v>
      </c>
      <c r="I412" s="276"/>
      <c r="J412" s="273"/>
      <c r="K412" s="273"/>
      <c r="L412" s="277"/>
      <c r="M412" s="278"/>
      <c r="N412" s="279"/>
      <c r="O412" s="279"/>
      <c r="P412" s="279"/>
      <c r="Q412" s="279"/>
      <c r="R412" s="279"/>
      <c r="S412" s="279"/>
      <c r="T412" s="280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81" t="s">
        <v>168</v>
      </c>
      <c r="AU412" s="281" t="s">
        <v>87</v>
      </c>
      <c r="AV412" s="15" t="s">
        <v>87</v>
      </c>
      <c r="AW412" s="15" t="s">
        <v>34</v>
      </c>
      <c r="AX412" s="15" t="s">
        <v>79</v>
      </c>
      <c r="AY412" s="281" t="s">
        <v>160</v>
      </c>
    </row>
    <row r="413" s="13" customFormat="1">
      <c r="A413" s="13"/>
      <c r="B413" s="233"/>
      <c r="C413" s="234"/>
      <c r="D413" s="235" t="s">
        <v>168</v>
      </c>
      <c r="E413" s="236" t="s">
        <v>1</v>
      </c>
      <c r="F413" s="237" t="s">
        <v>702</v>
      </c>
      <c r="G413" s="234"/>
      <c r="H413" s="238">
        <v>12.16</v>
      </c>
      <c r="I413" s="239"/>
      <c r="J413" s="234"/>
      <c r="K413" s="234"/>
      <c r="L413" s="240"/>
      <c r="M413" s="241"/>
      <c r="N413" s="242"/>
      <c r="O413" s="242"/>
      <c r="P413" s="242"/>
      <c r="Q413" s="242"/>
      <c r="R413" s="242"/>
      <c r="S413" s="242"/>
      <c r="T413" s="24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4" t="s">
        <v>168</v>
      </c>
      <c r="AU413" s="244" t="s">
        <v>87</v>
      </c>
      <c r="AV413" s="13" t="s">
        <v>90</v>
      </c>
      <c r="AW413" s="13" t="s">
        <v>34</v>
      </c>
      <c r="AX413" s="13" t="s">
        <v>79</v>
      </c>
      <c r="AY413" s="244" t="s">
        <v>160</v>
      </c>
    </row>
    <row r="414" s="14" customFormat="1">
      <c r="A414" s="14"/>
      <c r="B414" s="245"/>
      <c r="C414" s="246"/>
      <c r="D414" s="235" t="s">
        <v>168</v>
      </c>
      <c r="E414" s="247" t="s">
        <v>1</v>
      </c>
      <c r="F414" s="248" t="s">
        <v>175</v>
      </c>
      <c r="G414" s="246"/>
      <c r="H414" s="249">
        <v>66.079999999999998</v>
      </c>
      <c r="I414" s="250"/>
      <c r="J414" s="246"/>
      <c r="K414" s="246"/>
      <c r="L414" s="251"/>
      <c r="M414" s="252"/>
      <c r="N414" s="253"/>
      <c r="O414" s="253"/>
      <c r="P414" s="253"/>
      <c r="Q414" s="253"/>
      <c r="R414" s="253"/>
      <c r="S414" s="253"/>
      <c r="T414" s="254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5" t="s">
        <v>168</v>
      </c>
      <c r="AU414" s="255" t="s">
        <v>87</v>
      </c>
      <c r="AV414" s="14" t="s">
        <v>166</v>
      </c>
      <c r="AW414" s="14" t="s">
        <v>34</v>
      </c>
      <c r="AX414" s="14" t="s">
        <v>87</v>
      </c>
      <c r="AY414" s="255" t="s">
        <v>160</v>
      </c>
    </row>
    <row r="415" s="2" customFormat="1" ht="33" customHeight="1">
      <c r="A415" s="38"/>
      <c r="B415" s="39"/>
      <c r="C415" s="256" t="s">
        <v>336</v>
      </c>
      <c r="D415" s="256" t="s">
        <v>211</v>
      </c>
      <c r="E415" s="257" t="s">
        <v>703</v>
      </c>
      <c r="F415" s="258" t="s">
        <v>704</v>
      </c>
      <c r="G415" s="259" t="s">
        <v>220</v>
      </c>
      <c r="H415" s="260">
        <v>111.836</v>
      </c>
      <c r="I415" s="261"/>
      <c r="J415" s="262">
        <f>ROUND(I415*H415,2)</f>
        <v>0</v>
      </c>
      <c r="K415" s="263"/>
      <c r="L415" s="264"/>
      <c r="M415" s="265" t="s">
        <v>1</v>
      </c>
      <c r="N415" s="266" t="s">
        <v>44</v>
      </c>
      <c r="O415" s="91"/>
      <c r="P415" s="229">
        <f>O415*H415</f>
        <v>0</v>
      </c>
      <c r="Q415" s="229">
        <v>0.013860000000000001</v>
      </c>
      <c r="R415" s="229">
        <f>Q415*H415</f>
        <v>1.55004696</v>
      </c>
      <c r="S415" s="229">
        <v>0</v>
      </c>
      <c r="T415" s="230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31" t="s">
        <v>346</v>
      </c>
      <c r="AT415" s="231" t="s">
        <v>211</v>
      </c>
      <c r="AU415" s="231" t="s">
        <v>87</v>
      </c>
      <c r="AY415" s="17" t="s">
        <v>160</v>
      </c>
      <c r="BE415" s="232">
        <f>IF(N415="základní",J415,0)</f>
        <v>0</v>
      </c>
      <c r="BF415" s="232">
        <f>IF(N415="snížená",J415,0)</f>
        <v>0</v>
      </c>
      <c r="BG415" s="232">
        <f>IF(N415="zákl. přenesená",J415,0)</f>
        <v>0</v>
      </c>
      <c r="BH415" s="232">
        <f>IF(N415="sníž. přenesená",J415,0)</f>
        <v>0</v>
      </c>
      <c r="BI415" s="232">
        <f>IF(N415="nulová",J415,0)</f>
        <v>0</v>
      </c>
      <c r="BJ415" s="17" t="s">
        <v>87</v>
      </c>
      <c r="BK415" s="232">
        <f>ROUND(I415*H415,2)</f>
        <v>0</v>
      </c>
      <c r="BL415" s="17" t="s">
        <v>247</v>
      </c>
      <c r="BM415" s="231" t="s">
        <v>705</v>
      </c>
    </row>
    <row r="416" s="15" customFormat="1">
      <c r="A416" s="15"/>
      <c r="B416" s="272"/>
      <c r="C416" s="273"/>
      <c r="D416" s="235" t="s">
        <v>168</v>
      </c>
      <c r="E416" s="274" t="s">
        <v>1</v>
      </c>
      <c r="F416" s="275" t="s">
        <v>682</v>
      </c>
      <c r="G416" s="273"/>
      <c r="H416" s="274" t="s">
        <v>1</v>
      </c>
      <c r="I416" s="276"/>
      <c r="J416" s="273"/>
      <c r="K416" s="273"/>
      <c r="L416" s="277"/>
      <c r="M416" s="278"/>
      <c r="N416" s="279"/>
      <c r="O416" s="279"/>
      <c r="P416" s="279"/>
      <c r="Q416" s="279"/>
      <c r="R416" s="279"/>
      <c r="S416" s="279"/>
      <c r="T416" s="280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81" t="s">
        <v>168</v>
      </c>
      <c r="AU416" s="281" t="s">
        <v>87</v>
      </c>
      <c r="AV416" s="15" t="s">
        <v>87</v>
      </c>
      <c r="AW416" s="15" t="s">
        <v>34</v>
      </c>
      <c r="AX416" s="15" t="s">
        <v>79</v>
      </c>
      <c r="AY416" s="281" t="s">
        <v>160</v>
      </c>
    </row>
    <row r="417" s="13" customFormat="1">
      <c r="A417" s="13"/>
      <c r="B417" s="233"/>
      <c r="C417" s="234"/>
      <c r="D417" s="235" t="s">
        <v>168</v>
      </c>
      <c r="E417" s="236" t="s">
        <v>1</v>
      </c>
      <c r="F417" s="237" t="s">
        <v>706</v>
      </c>
      <c r="G417" s="234"/>
      <c r="H417" s="238">
        <v>8.7360000000000007</v>
      </c>
      <c r="I417" s="239"/>
      <c r="J417" s="234"/>
      <c r="K417" s="234"/>
      <c r="L417" s="240"/>
      <c r="M417" s="241"/>
      <c r="N417" s="242"/>
      <c r="O417" s="242"/>
      <c r="P417" s="242"/>
      <c r="Q417" s="242"/>
      <c r="R417" s="242"/>
      <c r="S417" s="242"/>
      <c r="T417" s="24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4" t="s">
        <v>168</v>
      </c>
      <c r="AU417" s="244" t="s">
        <v>87</v>
      </c>
      <c r="AV417" s="13" t="s">
        <v>90</v>
      </c>
      <c r="AW417" s="13" t="s">
        <v>34</v>
      </c>
      <c r="AX417" s="13" t="s">
        <v>79</v>
      </c>
      <c r="AY417" s="244" t="s">
        <v>160</v>
      </c>
    </row>
    <row r="418" s="15" customFormat="1">
      <c r="A418" s="15"/>
      <c r="B418" s="272"/>
      <c r="C418" s="273"/>
      <c r="D418" s="235" t="s">
        <v>168</v>
      </c>
      <c r="E418" s="274" t="s">
        <v>1</v>
      </c>
      <c r="F418" s="275" t="s">
        <v>684</v>
      </c>
      <c r="G418" s="273"/>
      <c r="H418" s="274" t="s">
        <v>1</v>
      </c>
      <c r="I418" s="276"/>
      <c r="J418" s="273"/>
      <c r="K418" s="273"/>
      <c r="L418" s="277"/>
      <c r="M418" s="278"/>
      <c r="N418" s="279"/>
      <c r="O418" s="279"/>
      <c r="P418" s="279"/>
      <c r="Q418" s="279"/>
      <c r="R418" s="279"/>
      <c r="S418" s="279"/>
      <c r="T418" s="280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81" t="s">
        <v>168</v>
      </c>
      <c r="AU418" s="281" t="s">
        <v>87</v>
      </c>
      <c r="AV418" s="15" t="s">
        <v>87</v>
      </c>
      <c r="AW418" s="15" t="s">
        <v>34</v>
      </c>
      <c r="AX418" s="15" t="s">
        <v>79</v>
      </c>
      <c r="AY418" s="281" t="s">
        <v>160</v>
      </c>
    </row>
    <row r="419" s="13" customFormat="1">
      <c r="A419" s="13"/>
      <c r="B419" s="233"/>
      <c r="C419" s="234"/>
      <c r="D419" s="235" t="s">
        <v>168</v>
      </c>
      <c r="E419" s="236" t="s">
        <v>1</v>
      </c>
      <c r="F419" s="237" t="s">
        <v>707</v>
      </c>
      <c r="G419" s="234"/>
      <c r="H419" s="238">
        <v>24.533999999999999</v>
      </c>
      <c r="I419" s="239"/>
      <c r="J419" s="234"/>
      <c r="K419" s="234"/>
      <c r="L419" s="240"/>
      <c r="M419" s="241"/>
      <c r="N419" s="242"/>
      <c r="O419" s="242"/>
      <c r="P419" s="242"/>
      <c r="Q419" s="242"/>
      <c r="R419" s="242"/>
      <c r="S419" s="242"/>
      <c r="T419" s="24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4" t="s">
        <v>168</v>
      </c>
      <c r="AU419" s="244" t="s">
        <v>87</v>
      </c>
      <c r="AV419" s="13" t="s">
        <v>90</v>
      </c>
      <c r="AW419" s="13" t="s">
        <v>34</v>
      </c>
      <c r="AX419" s="13" t="s">
        <v>79</v>
      </c>
      <c r="AY419" s="244" t="s">
        <v>160</v>
      </c>
    </row>
    <row r="420" s="15" customFormat="1">
      <c r="A420" s="15"/>
      <c r="B420" s="272"/>
      <c r="C420" s="273"/>
      <c r="D420" s="235" t="s">
        <v>168</v>
      </c>
      <c r="E420" s="274" t="s">
        <v>1</v>
      </c>
      <c r="F420" s="275" t="s">
        <v>686</v>
      </c>
      <c r="G420" s="273"/>
      <c r="H420" s="274" t="s">
        <v>1</v>
      </c>
      <c r="I420" s="276"/>
      <c r="J420" s="273"/>
      <c r="K420" s="273"/>
      <c r="L420" s="277"/>
      <c r="M420" s="278"/>
      <c r="N420" s="279"/>
      <c r="O420" s="279"/>
      <c r="P420" s="279"/>
      <c r="Q420" s="279"/>
      <c r="R420" s="279"/>
      <c r="S420" s="279"/>
      <c r="T420" s="280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81" t="s">
        <v>168</v>
      </c>
      <c r="AU420" s="281" t="s">
        <v>87</v>
      </c>
      <c r="AV420" s="15" t="s">
        <v>87</v>
      </c>
      <c r="AW420" s="15" t="s">
        <v>34</v>
      </c>
      <c r="AX420" s="15" t="s">
        <v>79</v>
      </c>
      <c r="AY420" s="281" t="s">
        <v>160</v>
      </c>
    </row>
    <row r="421" s="13" customFormat="1">
      <c r="A421" s="13"/>
      <c r="B421" s="233"/>
      <c r="C421" s="234"/>
      <c r="D421" s="235" t="s">
        <v>168</v>
      </c>
      <c r="E421" s="236" t="s">
        <v>1</v>
      </c>
      <c r="F421" s="237" t="s">
        <v>708</v>
      </c>
      <c r="G421" s="234"/>
      <c r="H421" s="238">
        <v>27.768000000000001</v>
      </c>
      <c r="I421" s="239"/>
      <c r="J421" s="234"/>
      <c r="K421" s="234"/>
      <c r="L421" s="240"/>
      <c r="M421" s="241"/>
      <c r="N421" s="242"/>
      <c r="O421" s="242"/>
      <c r="P421" s="242"/>
      <c r="Q421" s="242"/>
      <c r="R421" s="242"/>
      <c r="S421" s="242"/>
      <c r="T421" s="24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4" t="s">
        <v>168</v>
      </c>
      <c r="AU421" s="244" t="s">
        <v>87</v>
      </c>
      <c r="AV421" s="13" t="s">
        <v>90</v>
      </c>
      <c r="AW421" s="13" t="s">
        <v>34</v>
      </c>
      <c r="AX421" s="13" t="s">
        <v>79</v>
      </c>
      <c r="AY421" s="244" t="s">
        <v>160</v>
      </c>
    </row>
    <row r="422" s="15" customFormat="1">
      <c r="A422" s="15"/>
      <c r="B422" s="272"/>
      <c r="C422" s="273"/>
      <c r="D422" s="235" t="s">
        <v>168</v>
      </c>
      <c r="E422" s="274" t="s">
        <v>1</v>
      </c>
      <c r="F422" s="275" t="s">
        <v>688</v>
      </c>
      <c r="G422" s="273"/>
      <c r="H422" s="274" t="s">
        <v>1</v>
      </c>
      <c r="I422" s="276"/>
      <c r="J422" s="273"/>
      <c r="K422" s="273"/>
      <c r="L422" s="277"/>
      <c r="M422" s="278"/>
      <c r="N422" s="279"/>
      <c r="O422" s="279"/>
      <c r="P422" s="279"/>
      <c r="Q422" s="279"/>
      <c r="R422" s="279"/>
      <c r="S422" s="279"/>
      <c r="T422" s="280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81" t="s">
        <v>168</v>
      </c>
      <c r="AU422" s="281" t="s">
        <v>87</v>
      </c>
      <c r="AV422" s="15" t="s">
        <v>87</v>
      </c>
      <c r="AW422" s="15" t="s">
        <v>34</v>
      </c>
      <c r="AX422" s="15" t="s">
        <v>79</v>
      </c>
      <c r="AY422" s="281" t="s">
        <v>160</v>
      </c>
    </row>
    <row r="423" s="13" customFormat="1">
      <c r="A423" s="13"/>
      <c r="B423" s="233"/>
      <c r="C423" s="234"/>
      <c r="D423" s="235" t="s">
        <v>168</v>
      </c>
      <c r="E423" s="236" t="s">
        <v>1</v>
      </c>
      <c r="F423" s="237" t="s">
        <v>709</v>
      </c>
      <c r="G423" s="234"/>
      <c r="H423" s="238">
        <v>26.079999999999998</v>
      </c>
      <c r="I423" s="239"/>
      <c r="J423" s="234"/>
      <c r="K423" s="234"/>
      <c r="L423" s="240"/>
      <c r="M423" s="241"/>
      <c r="N423" s="242"/>
      <c r="O423" s="242"/>
      <c r="P423" s="242"/>
      <c r="Q423" s="242"/>
      <c r="R423" s="242"/>
      <c r="S423" s="242"/>
      <c r="T423" s="24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4" t="s">
        <v>168</v>
      </c>
      <c r="AU423" s="244" t="s">
        <v>87</v>
      </c>
      <c r="AV423" s="13" t="s">
        <v>90</v>
      </c>
      <c r="AW423" s="13" t="s">
        <v>34</v>
      </c>
      <c r="AX423" s="13" t="s">
        <v>79</v>
      </c>
      <c r="AY423" s="244" t="s">
        <v>160</v>
      </c>
    </row>
    <row r="424" s="15" customFormat="1">
      <c r="A424" s="15"/>
      <c r="B424" s="272"/>
      <c r="C424" s="273"/>
      <c r="D424" s="235" t="s">
        <v>168</v>
      </c>
      <c r="E424" s="274" t="s">
        <v>1</v>
      </c>
      <c r="F424" s="275" t="s">
        <v>690</v>
      </c>
      <c r="G424" s="273"/>
      <c r="H424" s="274" t="s">
        <v>1</v>
      </c>
      <c r="I424" s="276"/>
      <c r="J424" s="273"/>
      <c r="K424" s="273"/>
      <c r="L424" s="277"/>
      <c r="M424" s="278"/>
      <c r="N424" s="279"/>
      <c r="O424" s="279"/>
      <c r="P424" s="279"/>
      <c r="Q424" s="279"/>
      <c r="R424" s="279"/>
      <c r="S424" s="279"/>
      <c r="T424" s="280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81" t="s">
        <v>168</v>
      </c>
      <c r="AU424" s="281" t="s">
        <v>87</v>
      </c>
      <c r="AV424" s="15" t="s">
        <v>87</v>
      </c>
      <c r="AW424" s="15" t="s">
        <v>34</v>
      </c>
      <c r="AX424" s="15" t="s">
        <v>79</v>
      </c>
      <c r="AY424" s="281" t="s">
        <v>160</v>
      </c>
    </row>
    <row r="425" s="13" customFormat="1">
      <c r="A425" s="13"/>
      <c r="B425" s="233"/>
      <c r="C425" s="234"/>
      <c r="D425" s="235" t="s">
        <v>168</v>
      </c>
      <c r="E425" s="236" t="s">
        <v>1</v>
      </c>
      <c r="F425" s="237" t="s">
        <v>710</v>
      </c>
      <c r="G425" s="234"/>
      <c r="H425" s="238">
        <v>24.718</v>
      </c>
      <c r="I425" s="239"/>
      <c r="J425" s="234"/>
      <c r="K425" s="234"/>
      <c r="L425" s="240"/>
      <c r="M425" s="241"/>
      <c r="N425" s="242"/>
      <c r="O425" s="242"/>
      <c r="P425" s="242"/>
      <c r="Q425" s="242"/>
      <c r="R425" s="242"/>
      <c r="S425" s="242"/>
      <c r="T425" s="24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4" t="s">
        <v>168</v>
      </c>
      <c r="AU425" s="244" t="s">
        <v>87</v>
      </c>
      <c r="AV425" s="13" t="s">
        <v>90</v>
      </c>
      <c r="AW425" s="13" t="s">
        <v>34</v>
      </c>
      <c r="AX425" s="13" t="s">
        <v>79</v>
      </c>
      <c r="AY425" s="244" t="s">
        <v>160</v>
      </c>
    </row>
    <row r="426" s="14" customFormat="1">
      <c r="A426" s="14"/>
      <c r="B426" s="245"/>
      <c r="C426" s="246"/>
      <c r="D426" s="235" t="s">
        <v>168</v>
      </c>
      <c r="E426" s="247" t="s">
        <v>1</v>
      </c>
      <c r="F426" s="248" t="s">
        <v>175</v>
      </c>
      <c r="G426" s="246"/>
      <c r="H426" s="249">
        <v>111.836</v>
      </c>
      <c r="I426" s="250"/>
      <c r="J426" s="246"/>
      <c r="K426" s="246"/>
      <c r="L426" s="251"/>
      <c r="M426" s="252"/>
      <c r="N426" s="253"/>
      <c r="O426" s="253"/>
      <c r="P426" s="253"/>
      <c r="Q426" s="253"/>
      <c r="R426" s="253"/>
      <c r="S426" s="253"/>
      <c r="T426" s="254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5" t="s">
        <v>168</v>
      </c>
      <c r="AU426" s="255" t="s">
        <v>87</v>
      </c>
      <c r="AV426" s="14" t="s">
        <v>166</v>
      </c>
      <c r="AW426" s="14" t="s">
        <v>34</v>
      </c>
      <c r="AX426" s="14" t="s">
        <v>87</v>
      </c>
      <c r="AY426" s="255" t="s">
        <v>160</v>
      </c>
    </row>
    <row r="427" s="2" customFormat="1" ht="24.15" customHeight="1">
      <c r="A427" s="38"/>
      <c r="B427" s="39"/>
      <c r="C427" s="219" t="s">
        <v>341</v>
      </c>
      <c r="D427" s="219" t="s">
        <v>162</v>
      </c>
      <c r="E427" s="220" t="s">
        <v>711</v>
      </c>
      <c r="F427" s="221" t="s">
        <v>712</v>
      </c>
      <c r="G427" s="222" t="s">
        <v>250</v>
      </c>
      <c r="H427" s="223">
        <v>9.5559999999999992</v>
      </c>
      <c r="I427" s="224"/>
      <c r="J427" s="225">
        <f>ROUND(I427*H427,2)</f>
        <v>0</v>
      </c>
      <c r="K427" s="226"/>
      <c r="L427" s="44"/>
      <c r="M427" s="227" t="s">
        <v>1</v>
      </c>
      <c r="N427" s="228" t="s">
        <v>44</v>
      </c>
      <c r="O427" s="91"/>
      <c r="P427" s="229">
        <f>O427*H427</f>
        <v>0</v>
      </c>
      <c r="Q427" s="229">
        <v>0.00039599999999999998</v>
      </c>
      <c r="R427" s="229">
        <f>Q427*H427</f>
        <v>0.0037841759999999993</v>
      </c>
      <c r="S427" s="229">
        <v>0</v>
      </c>
      <c r="T427" s="230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31" t="s">
        <v>247</v>
      </c>
      <c r="AT427" s="231" t="s">
        <v>162</v>
      </c>
      <c r="AU427" s="231" t="s">
        <v>87</v>
      </c>
      <c r="AY427" s="17" t="s">
        <v>160</v>
      </c>
      <c r="BE427" s="232">
        <f>IF(N427="základní",J427,0)</f>
        <v>0</v>
      </c>
      <c r="BF427" s="232">
        <f>IF(N427="snížená",J427,0)</f>
        <v>0</v>
      </c>
      <c r="BG427" s="232">
        <f>IF(N427="zákl. přenesená",J427,0)</f>
        <v>0</v>
      </c>
      <c r="BH427" s="232">
        <f>IF(N427="sníž. přenesená",J427,0)</f>
        <v>0</v>
      </c>
      <c r="BI427" s="232">
        <f>IF(N427="nulová",J427,0)</f>
        <v>0</v>
      </c>
      <c r="BJ427" s="17" t="s">
        <v>87</v>
      </c>
      <c r="BK427" s="232">
        <f>ROUND(I427*H427,2)</f>
        <v>0</v>
      </c>
      <c r="BL427" s="17" t="s">
        <v>247</v>
      </c>
      <c r="BM427" s="231" t="s">
        <v>713</v>
      </c>
    </row>
    <row r="428" s="15" customFormat="1">
      <c r="A428" s="15"/>
      <c r="B428" s="272"/>
      <c r="C428" s="273"/>
      <c r="D428" s="235" t="s">
        <v>168</v>
      </c>
      <c r="E428" s="274" t="s">
        <v>1</v>
      </c>
      <c r="F428" s="275" t="s">
        <v>714</v>
      </c>
      <c r="G428" s="273"/>
      <c r="H428" s="274" t="s">
        <v>1</v>
      </c>
      <c r="I428" s="276"/>
      <c r="J428" s="273"/>
      <c r="K428" s="273"/>
      <c r="L428" s="277"/>
      <c r="M428" s="278"/>
      <c r="N428" s="279"/>
      <c r="O428" s="279"/>
      <c r="P428" s="279"/>
      <c r="Q428" s="279"/>
      <c r="R428" s="279"/>
      <c r="S428" s="279"/>
      <c r="T428" s="280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81" t="s">
        <v>168</v>
      </c>
      <c r="AU428" s="281" t="s">
        <v>87</v>
      </c>
      <c r="AV428" s="15" t="s">
        <v>87</v>
      </c>
      <c r="AW428" s="15" t="s">
        <v>34</v>
      </c>
      <c r="AX428" s="15" t="s">
        <v>79</v>
      </c>
      <c r="AY428" s="281" t="s">
        <v>160</v>
      </c>
    </row>
    <row r="429" s="13" customFormat="1">
      <c r="A429" s="13"/>
      <c r="B429" s="233"/>
      <c r="C429" s="234"/>
      <c r="D429" s="235" t="s">
        <v>168</v>
      </c>
      <c r="E429" s="236" t="s">
        <v>1</v>
      </c>
      <c r="F429" s="237" t="s">
        <v>715</v>
      </c>
      <c r="G429" s="234"/>
      <c r="H429" s="238">
        <v>2.2669999999999999</v>
      </c>
      <c r="I429" s="239"/>
      <c r="J429" s="234"/>
      <c r="K429" s="234"/>
      <c r="L429" s="240"/>
      <c r="M429" s="241"/>
      <c r="N429" s="242"/>
      <c r="O429" s="242"/>
      <c r="P429" s="242"/>
      <c r="Q429" s="242"/>
      <c r="R429" s="242"/>
      <c r="S429" s="242"/>
      <c r="T429" s="24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4" t="s">
        <v>168</v>
      </c>
      <c r="AU429" s="244" t="s">
        <v>87</v>
      </c>
      <c r="AV429" s="13" t="s">
        <v>90</v>
      </c>
      <c r="AW429" s="13" t="s">
        <v>34</v>
      </c>
      <c r="AX429" s="13" t="s">
        <v>79</v>
      </c>
      <c r="AY429" s="244" t="s">
        <v>160</v>
      </c>
    </row>
    <row r="430" s="15" customFormat="1">
      <c r="A430" s="15"/>
      <c r="B430" s="272"/>
      <c r="C430" s="273"/>
      <c r="D430" s="235" t="s">
        <v>168</v>
      </c>
      <c r="E430" s="274" t="s">
        <v>1</v>
      </c>
      <c r="F430" s="275" t="s">
        <v>716</v>
      </c>
      <c r="G430" s="273"/>
      <c r="H430" s="274" t="s">
        <v>1</v>
      </c>
      <c r="I430" s="276"/>
      <c r="J430" s="273"/>
      <c r="K430" s="273"/>
      <c r="L430" s="277"/>
      <c r="M430" s="278"/>
      <c r="N430" s="279"/>
      <c r="O430" s="279"/>
      <c r="P430" s="279"/>
      <c r="Q430" s="279"/>
      <c r="R430" s="279"/>
      <c r="S430" s="279"/>
      <c r="T430" s="280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81" t="s">
        <v>168</v>
      </c>
      <c r="AU430" s="281" t="s">
        <v>87</v>
      </c>
      <c r="AV430" s="15" t="s">
        <v>87</v>
      </c>
      <c r="AW430" s="15" t="s">
        <v>34</v>
      </c>
      <c r="AX430" s="15" t="s">
        <v>79</v>
      </c>
      <c r="AY430" s="281" t="s">
        <v>160</v>
      </c>
    </row>
    <row r="431" s="13" customFormat="1">
      <c r="A431" s="13"/>
      <c r="B431" s="233"/>
      <c r="C431" s="234"/>
      <c r="D431" s="235" t="s">
        <v>168</v>
      </c>
      <c r="E431" s="236" t="s">
        <v>1</v>
      </c>
      <c r="F431" s="237" t="s">
        <v>717</v>
      </c>
      <c r="G431" s="234"/>
      <c r="H431" s="238">
        <v>2.4620000000000002</v>
      </c>
      <c r="I431" s="239"/>
      <c r="J431" s="234"/>
      <c r="K431" s="234"/>
      <c r="L431" s="240"/>
      <c r="M431" s="241"/>
      <c r="N431" s="242"/>
      <c r="O431" s="242"/>
      <c r="P431" s="242"/>
      <c r="Q431" s="242"/>
      <c r="R431" s="242"/>
      <c r="S431" s="242"/>
      <c r="T431" s="24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4" t="s">
        <v>168</v>
      </c>
      <c r="AU431" s="244" t="s">
        <v>87</v>
      </c>
      <c r="AV431" s="13" t="s">
        <v>90</v>
      </c>
      <c r="AW431" s="13" t="s">
        <v>34</v>
      </c>
      <c r="AX431" s="13" t="s">
        <v>79</v>
      </c>
      <c r="AY431" s="244" t="s">
        <v>160</v>
      </c>
    </row>
    <row r="432" s="15" customFormat="1">
      <c r="A432" s="15"/>
      <c r="B432" s="272"/>
      <c r="C432" s="273"/>
      <c r="D432" s="235" t="s">
        <v>168</v>
      </c>
      <c r="E432" s="274" t="s">
        <v>1</v>
      </c>
      <c r="F432" s="275" t="s">
        <v>718</v>
      </c>
      <c r="G432" s="273"/>
      <c r="H432" s="274" t="s">
        <v>1</v>
      </c>
      <c r="I432" s="276"/>
      <c r="J432" s="273"/>
      <c r="K432" s="273"/>
      <c r="L432" s="277"/>
      <c r="M432" s="278"/>
      <c r="N432" s="279"/>
      <c r="O432" s="279"/>
      <c r="P432" s="279"/>
      <c r="Q432" s="279"/>
      <c r="R432" s="279"/>
      <c r="S432" s="279"/>
      <c r="T432" s="280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81" t="s">
        <v>168</v>
      </c>
      <c r="AU432" s="281" t="s">
        <v>87</v>
      </c>
      <c r="AV432" s="15" t="s">
        <v>87</v>
      </c>
      <c r="AW432" s="15" t="s">
        <v>34</v>
      </c>
      <c r="AX432" s="15" t="s">
        <v>79</v>
      </c>
      <c r="AY432" s="281" t="s">
        <v>160</v>
      </c>
    </row>
    <row r="433" s="13" customFormat="1">
      <c r="A433" s="13"/>
      <c r="B433" s="233"/>
      <c r="C433" s="234"/>
      <c r="D433" s="235" t="s">
        <v>168</v>
      </c>
      <c r="E433" s="236" t="s">
        <v>1</v>
      </c>
      <c r="F433" s="237" t="s">
        <v>717</v>
      </c>
      <c r="G433" s="234"/>
      <c r="H433" s="238">
        <v>2.4620000000000002</v>
      </c>
      <c r="I433" s="239"/>
      <c r="J433" s="234"/>
      <c r="K433" s="234"/>
      <c r="L433" s="240"/>
      <c r="M433" s="241"/>
      <c r="N433" s="242"/>
      <c r="O433" s="242"/>
      <c r="P433" s="242"/>
      <c r="Q433" s="242"/>
      <c r="R433" s="242"/>
      <c r="S433" s="242"/>
      <c r="T433" s="24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4" t="s">
        <v>168</v>
      </c>
      <c r="AU433" s="244" t="s">
        <v>87</v>
      </c>
      <c r="AV433" s="13" t="s">
        <v>90</v>
      </c>
      <c r="AW433" s="13" t="s">
        <v>34</v>
      </c>
      <c r="AX433" s="13" t="s">
        <v>79</v>
      </c>
      <c r="AY433" s="244" t="s">
        <v>160</v>
      </c>
    </row>
    <row r="434" s="15" customFormat="1">
      <c r="A434" s="15"/>
      <c r="B434" s="272"/>
      <c r="C434" s="273"/>
      <c r="D434" s="235" t="s">
        <v>168</v>
      </c>
      <c r="E434" s="274" t="s">
        <v>1</v>
      </c>
      <c r="F434" s="275" t="s">
        <v>719</v>
      </c>
      <c r="G434" s="273"/>
      <c r="H434" s="274" t="s">
        <v>1</v>
      </c>
      <c r="I434" s="276"/>
      <c r="J434" s="273"/>
      <c r="K434" s="273"/>
      <c r="L434" s="277"/>
      <c r="M434" s="278"/>
      <c r="N434" s="279"/>
      <c r="O434" s="279"/>
      <c r="P434" s="279"/>
      <c r="Q434" s="279"/>
      <c r="R434" s="279"/>
      <c r="S434" s="279"/>
      <c r="T434" s="280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81" t="s">
        <v>168</v>
      </c>
      <c r="AU434" s="281" t="s">
        <v>87</v>
      </c>
      <c r="AV434" s="15" t="s">
        <v>87</v>
      </c>
      <c r="AW434" s="15" t="s">
        <v>34</v>
      </c>
      <c r="AX434" s="15" t="s">
        <v>79</v>
      </c>
      <c r="AY434" s="281" t="s">
        <v>160</v>
      </c>
    </row>
    <row r="435" s="13" customFormat="1">
      <c r="A435" s="13"/>
      <c r="B435" s="233"/>
      <c r="C435" s="234"/>
      <c r="D435" s="235" t="s">
        <v>168</v>
      </c>
      <c r="E435" s="236" t="s">
        <v>1</v>
      </c>
      <c r="F435" s="237" t="s">
        <v>720</v>
      </c>
      <c r="G435" s="234"/>
      <c r="H435" s="238">
        <v>2.3650000000000002</v>
      </c>
      <c r="I435" s="239"/>
      <c r="J435" s="234"/>
      <c r="K435" s="234"/>
      <c r="L435" s="240"/>
      <c r="M435" s="241"/>
      <c r="N435" s="242"/>
      <c r="O435" s="242"/>
      <c r="P435" s="242"/>
      <c r="Q435" s="242"/>
      <c r="R435" s="242"/>
      <c r="S435" s="242"/>
      <c r="T435" s="24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4" t="s">
        <v>168</v>
      </c>
      <c r="AU435" s="244" t="s">
        <v>87</v>
      </c>
      <c r="AV435" s="13" t="s">
        <v>90</v>
      </c>
      <c r="AW435" s="13" t="s">
        <v>34</v>
      </c>
      <c r="AX435" s="13" t="s">
        <v>79</v>
      </c>
      <c r="AY435" s="244" t="s">
        <v>160</v>
      </c>
    </row>
    <row r="436" s="14" customFormat="1">
      <c r="A436" s="14"/>
      <c r="B436" s="245"/>
      <c r="C436" s="246"/>
      <c r="D436" s="235" t="s">
        <v>168</v>
      </c>
      <c r="E436" s="247" t="s">
        <v>1</v>
      </c>
      <c r="F436" s="248" t="s">
        <v>175</v>
      </c>
      <c r="G436" s="246"/>
      <c r="H436" s="249">
        <v>9.5560000000000009</v>
      </c>
      <c r="I436" s="250"/>
      <c r="J436" s="246"/>
      <c r="K436" s="246"/>
      <c r="L436" s="251"/>
      <c r="M436" s="252"/>
      <c r="N436" s="253"/>
      <c r="O436" s="253"/>
      <c r="P436" s="253"/>
      <c r="Q436" s="253"/>
      <c r="R436" s="253"/>
      <c r="S436" s="253"/>
      <c r="T436" s="254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5" t="s">
        <v>168</v>
      </c>
      <c r="AU436" s="255" t="s">
        <v>87</v>
      </c>
      <c r="AV436" s="14" t="s">
        <v>166</v>
      </c>
      <c r="AW436" s="14" t="s">
        <v>34</v>
      </c>
      <c r="AX436" s="14" t="s">
        <v>87</v>
      </c>
      <c r="AY436" s="255" t="s">
        <v>160</v>
      </c>
    </row>
    <row r="437" s="2" customFormat="1" ht="24.15" customHeight="1">
      <c r="A437" s="38"/>
      <c r="B437" s="39"/>
      <c r="C437" s="256" t="s">
        <v>346</v>
      </c>
      <c r="D437" s="256" t="s">
        <v>211</v>
      </c>
      <c r="E437" s="257" t="s">
        <v>721</v>
      </c>
      <c r="F437" s="258" t="s">
        <v>722</v>
      </c>
      <c r="G437" s="259" t="s">
        <v>250</v>
      </c>
      <c r="H437" s="260">
        <v>9.5559999999999992</v>
      </c>
      <c r="I437" s="261"/>
      <c r="J437" s="262">
        <f>ROUND(I437*H437,2)</f>
        <v>0</v>
      </c>
      <c r="K437" s="263"/>
      <c r="L437" s="264"/>
      <c r="M437" s="265" t="s">
        <v>1</v>
      </c>
      <c r="N437" s="266" t="s">
        <v>44</v>
      </c>
      <c r="O437" s="91"/>
      <c r="P437" s="229">
        <f>O437*H437</f>
        <v>0</v>
      </c>
      <c r="Q437" s="229">
        <v>0.0061999999999999998</v>
      </c>
      <c r="R437" s="229">
        <f>Q437*H437</f>
        <v>0.059247199999999993</v>
      </c>
      <c r="S437" s="229">
        <v>0</v>
      </c>
      <c r="T437" s="230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31" t="s">
        <v>346</v>
      </c>
      <c r="AT437" s="231" t="s">
        <v>211</v>
      </c>
      <c r="AU437" s="231" t="s">
        <v>87</v>
      </c>
      <c r="AY437" s="17" t="s">
        <v>160</v>
      </c>
      <c r="BE437" s="232">
        <f>IF(N437="základní",J437,0)</f>
        <v>0</v>
      </c>
      <c r="BF437" s="232">
        <f>IF(N437="snížená",J437,0)</f>
        <v>0</v>
      </c>
      <c r="BG437" s="232">
        <f>IF(N437="zákl. přenesená",J437,0)</f>
        <v>0</v>
      </c>
      <c r="BH437" s="232">
        <f>IF(N437="sníž. přenesená",J437,0)</f>
        <v>0</v>
      </c>
      <c r="BI437" s="232">
        <f>IF(N437="nulová",J437,0)</f>
        <v>0</v>
      </c>
      <c r="BJ437" s="17" t="s">
        <v>87</v>
      </c>
      <c r="BK437" s="232">
        <f>ROUND(I437*H437,2)</f>
        <v>0</v>
      </c>
      <c r="BL437" s="17" t="s">
        <v>247</v>
      </c>
      <c r="BM437" s="231" t="s">
        <v>723</v>
      </c>
    </row>
    <row r="438" s="15" customFormat="1">
      <c r="A438" s="15"/>
      <c r="B438" s="272"/>
      <c r="C438" s="273"/>
      <c r="D438" s="235" t="s">
        <v>168</v>
      </c>
      <c r="E438" s="274" t="s">
        <v>1</v>
      </c>
      <c r="F438" s="275" t="s">
        <v>714</v>
      </c>
      <c r="G438" s="273"/>
      <c r="H438" s="274" t="s">
        <v>1</v>
      </c>
      <c r="I438" s="276"/>
      <c r="J438" s="273"/>
      <c r="K438" s="273"/>
      <c r="L438" s="277"/>
      <c r="M438" s="278"/>
      <c r="N438" s="279"/>
      <c r="O438" s="279"/>
      <c r="P438" s="279"/>
      <c r="Q438" s="279"/>
      <c r="R438" s="279"/>
      <c r="S438" s="279"/>
      <c r="T438" s="280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281" t="s">
        <v>168</v>
      </c>
      <c r="AU438" s="281" t="s">
        <v>87</v>
      </c>
      <c r="AV438" s="15" t="s">
        <v>87</v>
      </c>
      <c r="AW438" s="15" t="s">
        <v>34</v>
      </c>
      <c r="AX438" s="15" t="s">
        <v>79</v>
      </c>
      <c r="AY438" s="281" t="s">
        <v>160</v>
      </c>
    </row>
    <row r="439" s="13" customFormat="1">
      <c r="A439" s="13"/>
      <c r="B439" s="233"/>
      <c r="C439" s="234"/>
      <c r="D439" s="235" t="s">
        <v>168</v>
      </c>
      <c r="E439" s="236" t="s">
        <v>1</v>
      </c>
      <c r="F439" s="237" t="s">
        <v>715</v>
      </c>
      <c r="G439" s="234"/>
      <c r="H439" s="238">
        <v>2.2669999999999999</v>
      </c>
      <c r="I439" s="239"/>
      <c r="J439" s="234"/>
      <c r="K439" s="234"/>
      <c r="L439" s="240"/>
      <c r="M439" s="241"/>
      <c r="N439" s="242"/>
      <c r="O439" s="242"/>
      <c r="P439" s="242"/>
      <c r="Q439" s="242"/>
      <c r="R439" s="242"/>
      <c r="S439" s="242"/>
      <c r="T439" s="24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4" t="s">
        <v>168</v>
      </c>
      <c r="AU439" s="244" t="s">
        <v>87</v>
      </c>
      <c r="AV439" s="13" t="s">
        <v>90</v>
      </c>
      <c r="AW439" s="13" t="s">
        <v>34</v>
      </c>
      <c r="AX439" s="13" t="s">
        <v>79</v>
      </c>
      <c r="AY439" s="244" t="s">
        <v>160</v>
      </c>
    </row>
    <row r="440" s="15" customFormat="1">
      <c r="A440" s="15"/>
      <c r="B440" s="272"/>
      <c r="C440" s="273"/>
      <c r="D440" s="235" t="s">
        <v>168</v>
      </c>
      <c r="E440" s="274" t="s">
        <v>1</v>
      </c>
      <c r="F440" s="275" t="s">
        <v>716</v>
      </c>
      <c r="G440" s="273"/>
      <c r="H440" s="274" t="s">
        <v>1</v>
      </c>
      <c r="I440" s="276"/>
      <c r="J440" s="273"/>
      <c r="K440" s="273"/>
      <c r="L440" s="277"/>
      <c r="M440" s="278"/>
      <c r="N440" s="279"/>
      <c r="O440" s="279"/>
      <c r="P440" s="279"/>
      <c r="Q440" s="279"/>
      <c r="R440" s="279"/>
      <c r="S440" s="279"/>
      <c r="T440" s="280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81" t="s">
        <v>168</v>
      </c>
      <c r="AU440" s="281" t="s">
        <v>87</v>
      </c>
      <c r="AV440" s="15" t="s">
        <v>87</v>
      </c>
      <c r="AW440" s="15" t="s">
        <v>34</v>
      </c>
      <c r="AX440" s="15" t="s">
        <v>79</v>
      </c>
      <c r="AY440" s="281" t="s">
        <v>160</v>
      </c>
    </row>
    <row r="441" s="13" customFormat="1">
      <c r="A441" s="13"/>
      <c r="B441" s="233"/>
      <c r="C441" s="234"/>
      <c r="D441" s="235" t="s">
        <v>168</v>
      </c>
      <c r="E441" s="236" t="s">
        <v>1</v>
      </c>
      <c r="F441" s="237" t="s">
        <v>717</v>
      </c>
      <c r="G441" s="234"/>
      <c r="H441" s="238">
        <v>2.4620000000000002</v>
      </c>
      <c r="I441" s="239"/>
      <c r="J441" s="234"/>
      <c r="K441" s="234"/>
      <c r="L441" s="240"/>
      <c r="M441" s="241"/>
      <c r="N441" s="242"/>
      <c r="O441" s="242"/>
      <c r="P441" s="242"/>
      <c r="Q441" s="242"/>
      <c r="R441" s="242"/>
      <c r="S441" s="242"/>
      <c r="T441" s="24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4" t="s">
        <v>168</v>
      </c>
      <c r="AU441" s="244" t="s">
        <v>87</v>
      </c>
      <c r="AV441" s="13" t="s">
        <v>90</v>
      </c>
      <c r="AW441" s="13" t="s">
        <v>34</v>
      </c>
      <c r="AX441" s="13" t="s">
        <v>79</v>
      </c>
      <c r="AY441" s="244" t="s">
        <v>160</v>
      </c>
    </row>
    <row r="442" s="15" customFormat="1">
      <c r="A442" s="15"/>
      <c r="B442" s="272"/>
      <c r="C442" s="273"/>
      <c r="D442" s="235" t="s">
        <v>168</v>
      </c>
      <c r="E442" s="274" t="s">
        <v>1</v>
      </c>
      <c r="F442" s="275" t="s">
        <v>718</v>
      </c>
      <c r="G442" s="273"/>
      <c r="H442" s="274" t="s">
        <v>1</v>
      </c>
      <c r="I442" s="276"/>
      <c r="J442" s="273"/>
      <c r="K442" s="273"/>
      <c r="L442" s="277"/>
      <c r="M442" s="278"/>
      <c r="N442" s="279"/>
      <c r="O442" s="279"/>
      <c r="P442" s="279"/>
      <c r="Q442" s="279"/>
      <c r="R442" s="279"/>
      <c r="S442" s="279"/>
      <c r="T442" s="280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T442" s="281" t="s">
        <v>168</v>
      </c>
      <c r="AU442" s="281" t="s">
        <v>87</v>
      </c>
      <c r="AV442" s="15" t="s">
        <v>87</v>
      </c>
      <c r="AW442" s="15" t="s">
        <v>34</v>
      </c>
      <c r="AX442" s="15" t="s">
        <v>79</v>
      </c>
      <c r="AY442" s="281" t="s">
        <v>160</v>
      </c>
    </row>
    <row r="443" s="13" customFormat="1">
      <c r="A443" s="13"/>
      <c r="B443" s="233"/>
      <c r="C443" s="234"/>
      <c r="D443" s="235" t="s">
        <v>168</v>
      </c>
      <c r="E443" s="236" t="s">
        <v>1</v>
      </c>
      <c r="F443" s="237" t="s">
        <v>717</v>
      </c>
      <c r="G443" s="234"/>
      <c r="H443" s="238">
        <v>2.4620000000000002</v>
      </c>
      <c r="I443" s="239"/>
      <c r="J443" s="234"/>
      <c r="K443" s="234"/>
      <c r="L443" s="240"/>
      <c r="M443" s="241"/>
      <c r="N443" s="242"/>
      <c r="O443" s="242"/>
      <c r="P443" s="242"/>
      <c r="Q443" s="242"/>
      <c r="R443" s="242"/>
      <c r="S443" s="242"/>
      <c r="T443" s="24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4" t="s">
        <v>168</v>
      </c>
      <c r="AU443" s="244" t="s">
        <v>87</v>
      </c>
      <c r="AV443" s="13" t="s">
        <v>90</v>
      </c>
      <c r="AW443" s="13" t="s">
        <v>34</v>
      </c>
      <c r="AX443" s="13" t="s">
        <v>79</v>
      </c>
      <c r="AY443" s="244" t="s">
        <v>160</v>
      </c>
    </row>
    <row r="444" s="15" customFormat="1">
      <c r="A444" s="15"/>
      <c r="B444" s="272"/>
      <c r="C444" s="273"/>
      <c r="D444" s="235" t="s">
        <v>168</v>
      </c>
      <c r="E444" s="274" t="s">
        <v>1</v>
      </c>
      <c r="F444" s="275" t="s">
        <v>719</v>
      </c>
      <c r="G444" s="273"/>
      <c r="H444" s="274" t="s">
        <v>1</v>
      </c>
      <c r="I444" s="276"/>
      <c r="J444" s="273"/>
      <c r="K444" s="273"/>
      <c r="L444" s="277"/>
      <c r="M444" s="278"/>
      <c r="N444" s="279"/>
      <c r="O444" s="279"/>
      <c r="P444" s="279"/>
      <c r="Q444" s="279"/>
      <c r="R444" s="279"/>
      <c r="S444" s="279"/>
      <c r="T444" s="280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81" t="s">
        <v>168</v>
      </c>
      <c r="AU444" s="281" t="s">
        <v>87</v>
      </c>
      <c r="AV444" s="15" t="s">
        <v>87</v>
      </c>
      <c r="AW444" s="15" t="s">
        <v>34</v>
      </c>
      <c r="AX444" s="15" t="s">
        <v>79</v>
      </c>
      <c r="AY444" s="281" t="s">
        <v>160</v>
      </c>
    </row>
    <row r="445" s="13" customFormat="1">
      <c r="A445" s="13"/>
      <c r="B445" s="233"/>
      <c r="C445" s="234"/>
      <c r="D445" s="235" t="s">
        <v>168</v>
      </c>
      <c r="E445" s="236" t="s">
        <v>1</v>
      </c>
      <c r="F445" s="237" t="s">
        <v>720</v>
      </c>
      <c r="G445" s="234"/>
      <c r="H445" s="238">
        <v>2.3650000000000002</v>
      </c>
      <c r="I445" s="239"/>
      <c r="J445" s="234"/>
      <c r="K445" s="234"/>
      <c r="L445" s="240"/>
      <c r="M445" s="241"/>
      <c r="N445" s="242"/>
      <c r="O445" s="242"/>
      <c r="P445" s="242"/>
      <c r="Q445" s="242"/>
      <c r="R445" s="242"/>
      <c r="S445" s="242"/>
      <c r="T445" s="243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4" t="s">
        <v>168</v>
      </c>
      <c r="AU445" s="244" t="s">
        <v>87</v>
      </c>
      <c r="AV445" s="13" t="s">
        <v>90</v>
      </c>
      <c r="AW445" s="13" t="s">
        <v>34</v>
      </c>
      <c r="AX445" s="13" t="s">
        <v>79</v>
      </c>
      <c r="AY445" s="244" t="s">
        <v>160</v>
      </c>
    </row>
    <row r="446" s="14" customFormat="1">
      <c r="A446" s="14"/>
      <c r="B446" s="245"/>
      <c r="C446" s="246"/>
      <c r="D446" s="235" t="s">
        <v>168</v>
      </c>
      <c r="E446" s="247" t="s">
        <v>1</v>
      </c>
      <c r="F446" s="248" t="s">
        <v>175</v>
      </c>
      <c r="G446" s="246"/>
      <c r="H446" s="249">
        <v>9.5560000000000009</v>
      </c>
      <c r="I446" s="250"/>
      <c r="J446" s="246"/>
      <c r="K446" s="246"/>
      <c r="L446" s="251"/>
      <c r="M446" s="252"/>
      <c r="N446" s="253"/>
      <c r="O446" s="253"/>
      <c r="P446" s="253"/>
      <c r="Q446" s="253"/>
      <c r="R446" s="253"/>
      <c r="S446" s="253"/>
      <c r="T446" s="254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5" t="s">
        <v>168</v>
      </c>
      <c r="AU446" s="255" t="s">
        <v>87</v>
      </c>
      <c r="AV446" s="14" t="s">
        <v>166</v>
      </c>
      <c r="AW446" s="14" t="s">
        <v>34</v>
      </c>
      <c r="AX446" s="14" t="s">
        <v>87</v>
      </c>
      <c r="AY446" s="255" t="s">
        <v>160</v>
      </c>
    </row>
    <row r="447" s="2" customFormat="1" ht="24.15" customHeight="1">
      <c r="A447" s="38"/>
      <c r="B447" s="39"/>
      <c r="C447" s="219" t="s">
        <v>351</v>
      </c>
      <c r="D447" s="219" t="s">
        <v>162</v>
      </c>
      <c r="E447" s="220" t="s">
        <v>724</v>
      </c>
      <c r="F447" s="221" t="s">
        <v>725</v>
      </c>
      <c r="G447" s="222" t="s">
        <v>214</v>
      </c>
      <c r="H447" s="223">
        <v>1.714</v>
      </c>
      <c r="I447" s="224"/>
      <c r="J447" s="225">
        <f>ROUND(I447*H447,2)</f>
        <v>0</v>
      </c>
      <c r="K447" s="226"/>
      <c r="L447" s="44"/>
      <c r="M447" s="227" t="s">
        <v>1</v>
      </c>
      <c r="N447" s="228" t="s">
        <v>44</v>
      </c>
      <c r="O447" s="91"/>
      <c r="P447" s="229">
        <f>O447*H447</f>
        <v>0</v>
      </c>
      <c r="Q447" s="229">
        <v>0</v>
      </c>
      <c r="R447" s="229">
        <f>Q447*H447</f>
        <v>0</v>
      </c>
      <c r="S447" s="229">
        <v>0</v>
      </c>
      <c r="T447" s="230">
        <f>S447*H447</f>
        <v>0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231" t="s">
        <v>247</v>
      </c>
      <c r="AT447" s="231" t="s">
        <v>162</v>
      </c>
      <c r="AU447" s="231" t="s">
        <v>87</v>
      </c>
      <c r="AY447" s="17" t="s">
        <v>160</v>
      </c>
      <c r="BE447" s="232">
        <f>IF(N447="základní",J447,0)</f>
        <v>0</v>
      </c>
      <c r="BF447" s="232">
        <f>IF(N447="snížená",J447,0)</f>
        <v>0</v>
      </c>
      <c r="BG447" s="232">
        <f>IF(N447="zákl. přenesená",J447,0)</f>
        <v>0</v>
      </c>
      <c r="BH447" s="232">
        <f>IF(N447="sníž. přenesená",J447,0)</f>
        <v>0</v>
      </c>
      <c r="BI447" s="232">
        <f>IF(N447="nulová",J447,0)</f>
        <v>0</v>
      </c>
      <c r="BJ447" s="17" t="s">
        <v>87</v>
      </c>
      <c r="BK447" s="232">
        <f>ROUND(I447*H447,2)</f>
        <v>0</v>
      </c>
      <c r="BL447" s="17" t="s">
        <v>247</v>
      </c>
      <c r="BM447" s="231" t="s">
        <v>726</v>
      </c>
    </row>
    <row r="448" s="12" customFormat="1" ht="25.92" customHeight="1">
      <c r="A448" s="12"/>
      <c r="B448" s="203"/>
      <c r="C448" s="204"/>
      <c r="D448" s="205" t="s">
        <v>78</v>
      </c>
      <c r="E448" s="206" t="s">
        <v>462</v>
      </c>
      <c r="F448" s="206" t="s">
        <v>463</v>
      </c>
      <c r="G448" s="204"/>
      <c r="H448" s="204"/>
      <c r="I448" s="207"/>
      <c r="J448" s="208">
        <f>BK448</f>
        <v>0</v>
      </c>
      <c r="K448" s="204"/>
      <c r="L448" s="209"/>
      <c r="M448" s="210"/>
      <c r="N448" s="211"/>
      <c r="O448" s="211"/>
      <c r="P448" s="212">
        <f>P449</f>
        <v>0</v>
      </c>
      <c r="Q448" s="211"/>
      <c r="R448" s="212">
        <f>R449</f>
        <v>0.063175579999999995</v>
      </c>
      <c r="S448" s="211"/>
      <c r="T448" s="213">
        <f>T449</f>
        <v>0</v>
      </c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R448" s="214" t="s">
        <v>90</v>
      </c>
      <c r="AT448" s="215" t="s">
        <v>78</v>
      </c>
      <c r="AU448" s="215" t="s">
        <v>79</v>
      </c>
      <c r="AY448" s="214" t="s">
        <v>160</v>
      </c>
      <c r="BK448" s="216">
        <f>BK449</f>
        <v>0</v>
      </c>
    </row>
    <row r="449" s="12" customFormat="1" ht="22.8" customHeight="1">
      <c r="A449" s="12"/>
      <c r="B449" s="203"/>
      <c r="C449" s="204"/>
      <c r="D449" s="205" t="s">
        <v>78</v>
      </c>
      <c r="E449" s="217" t="s">
        <v>464</v>
      </c>
      <c r="F449" s="217" t="s">
        <v>465</v>
      </c>
      <c r="G449" s="204"/>
      <c r="H449" s="204"/>
      <c r="I449" s="207"/>
      <c r="J449" s="218">
        <f>BK449</f>
        <v>0</v>
      </c>
      <c r="K449" s="204"/>
      <c r="L449" s="209"/>
      <c r="M449" s="210"/>
      <c r="N449" s="211"/>
      <c r="O449" s="211"/>
      <c r="P449" s="212">
        <f>SUM(P450:P459)</f>
        <v>0</v>
      </c>
      <c r="Q449" s="211"/>
      <c r="R449" s="212">
        <f>SUM(R450:R459)</f>
        <v>0.063175579999999995</v>
      </c>
      <c r="S449" s="211"/>
      <c r="T449" s="213">
        <f>SUM(T450:T459)</f>
        <v>0</v>
      </c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R449" s="214" t="s">
        <v>90</v>
      </c>
      <c r="AT449" s="215" t="s">
        <v>78</v>
      </c>
      <c r="AU449" s="215" t="s">
        <v>87</v>
      </c>
      <c r="AY449" s="214" t="s">
        <v>160</v>
      </c>
      <c r="BK449" s="216">
        <f>SUM(BK450:BK459)</f>
        <v>0</v>
      </c>
    </row>
    <row r="450" s="2" customFormat="1" ht="24.15" customHeight="1">
      <c r="A450" s="38"/>
      <c r="B450" s="39"/>
      <c r="C450" s="219" t="s">
        <v>355</v>
      </c>
      <c r="D450" s="219" t="s">
        <v>162</v>
      </c>
      <c r="E450" s="220" t="s">
        <v>727</v>
      </c>
      <c r="F450" s="221" t="s">
        <v>728</v>
      </c>
      <c r="G450" s="222" t="s">
        <v>220</v>
      </c>
      <c r="H450" s="223">
        <v>143.58099999999999</v>
      </c>
      <c r="I450" s="224"/>
      <c r="J450" s="225">
        <f>ROUND(I450*H450,2)</f>
        <v>0</v>
      </c>
      <c r="K450" s="226"/>
      <c r="L450" s="44"/>
      <c r="M450" s="227" t="s">
        <v>1</v>
      </c>
      <c r="N450" s="228" t="s">
        <v>44</v>
      </c>
      <c r="O450" s="91"/>
      <c r="P450" s="229">
        <f>O450*H450</f>
        <v>0</v>
      </c>
      <c r="Q450" s="229">
        <v>8.0000000000000007E-05</v>
      </c>
      <c r="R450" s="229">
        <f>Q450*H450</f>
        <v>0.01148648</v>
      </c>
      <c r="S450" s="229">
        <v>0</v>
      </c>
      <c r="T450" s="230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31" t="s">
        <v>247</v>
      </c>
      <c r="AT450" s="231" t="s">
        <v>162</v>
      </c>
      <c r="AU450" s="231" t="s">
        <v>90</v>
      </c>
      <c r="AY450" s="17" t="s">
        <v>160</v>
      </c>
      <c r="BE450" s="232">
        <f>IF(N450="základní",J450,0)</f>
        <v>0</v>
      </c>
      <c r="BF450" s="232">
        <f>IF(N450="snížená",J450,0)</f>
        <v>0</v>
      </c>
      <c r="BG450" s="232">
        <f>IF(N450="zákl. přenesená",J450,0)</f>
        <v>0</v>
      </c>
      <c r="BH450" s="232">
        <f>IF(N450="sníž. přenesená",J450,0)</f>
        <v>0</v>
      </c>
      <c r="BI450" s="232">
        <f>IF(N450="nulová",J450,0)</f>
        <v>0</v>
      </c>
      <c r="BJ450" s="17" t="s">
        <v>87</v>
      </c>
      <c r="BK450" s="232">
        <f>ROUND(I450*H450,2)</f>
        <v>0</v>
      </c>
      <c r="BL450" s="17" t="s">
        <v>247</v>
      </c>
      <c r="BM450" s="231" t="s">
        <v>729</v>
      </c>
    </row>
    <row r="451" s="13" customFormat="1">
      <c r="A451" s="13"/>
      <c r="B451" s="233"/>
      <c r="C451" s="234"/>
      <c r="D451" s="235" t="s">
        <v>168</v>
      </c>
      <c r="E451" s="236" t="s">
        <v>1</v>
      </c>
      <c r="F451" s="237" t="s">
        <v>730</v>
      </c>
      <c r="G451" s="234"/>
      <c r="H451" s="238">
        <v>32.155000000000001</v>
      </c>
      <c r="I451" s="239"/>
      <c r="J451" s="234"/>
      <c r="K451" s="234"/>
      <c r="L451" s="240"/>
      <c r="M451" s="241"/>
      <c r="N451" s="242"/>
      <c r="O451" s="242"/>
      <c r="P451" s="242"/>
      <c r="Q451" s="242"/>
      <c r="R451" s="242"/>
      <c r="S451" s="242"/>
      <c r="T451" s="24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4" t="s">
        <v>168</v>
      </c>
      <c r="AU451" s="244" t="s">
        <v>90</v>
      </c>
      <c r="AV451" s="13" t="s">
        <v>90</v>
      </c>
      <c r="AW451" s="13" t="s">
        <v>34</v>
      </c>
      <c r="AX451" s="13" t="s">
        <v>79</v>
      </c>
      <c r="AY451" s="244" t="s">
        <v>160</v>
      </c>
    </row>
    <row r="452" s="13" customFormat="1">
      <c r="A452" s="13"/>
      <c r="B452" s="233"/>
      <c r="C452" s="234"/>
      <c r="D452" s="235" t="s">
        <v>168</v>
      </c>
      <c r="E452" s="236" t="s">
        <v>1</v>
      </c>
      <c r="F452" s="237" t="s">
        <v>731</v>
      </c>
      <c r="G452" s="234"/>
      <c r="H452" s="238">
        <v>32.973999999999997</v>
      </c>
      <c r="I452" s="239"/>
      <c r="J452" s="234"/>
      <c r="K452" s="234"/>
      <c r="L452" s="240"/>
      <c r="M452" s="241"/>
      <c r="N452" s="242"/>
      <c r="O452" s="242"/>
      <c r="P452" s="242"/>
      <c r="Q452" s="242"/>
      <c r="R452" s="242"/>
      <c r="S452" s="242"/>
      <c r="T452" s="24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4" t="s">
        <v>168</v>
      </c>
      <c r="AU452" s="244" t="s">
        <v>90</v>
      </c>
      <c r="AV452" s="13" t="s">
        <v>90</v>
      </c>
      <c r="AW452" s="13" t="s">
        <v>34</v>
      </c>
      <c r="AX452" s="13" t="s">
        <v>79</v>
      </c>
      <c r="AY452" s="244" t="s">
        <v>160</v>
      </c>
    </row>
    <row r="453" s="13" customFormat="1">
      <c r="A453" s="13"/>
      <c r="B453" s="233"/>
      <c r="C453" s="234"/>
      <c r="D453" s="235" t="s">
        <v>168</v>
      </c>
      <c r="E453" s="236" t="s">
        <v>1</v>
      </c>
      <c r="F453" s="237" t="s">
        <v>732</v>
      </c>
      <c r="G453" s="234"/>
      <c r="H453" s="238">
        <v>30.126999999999999</v>
      </c>
      <c r="I453" s="239"/>
      <c r="J453" s="234"/>
      <c r="K453" s="234"/>
      <c r="L453" s="240"/>
      <c r="M453" s="241"/>
      <c r="N453" s="242"/>
      <c r="O453" s="242"/>
      <c r="P453" s="242"/>
      <c r="Q453" s="242"/>
      <c r="R453" s="242"/>
      <c r="S453" s="242"/>
      <c r="T453" s="24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4" t="s">
        <v>168</v>
      </c>
      <c r="AU453" s="244" t="s">
        <v>90</v>
      </c>
      <c r="AV453" s="13" t="s">
        <v>90</v>
      </c>
      <c r="AW453" s="13" t="s">
        <v>34</v>
      </c>
      <c r="AX453" s="13" t="s">
        <v>79</v>
      </c>
      <c r="AY453" s="244" t="s">
        <v>160</v>
      </c>
    </row>
    <row r="454" s="13" customFormat="1">
      <c r="A454" s="13"/>
      <c r="B454" s="233"/>
      <c r="C454" s="234"/>
      <c r="D454" s="235" t="s">
        <v>168</v>
      </c>
      <c r="E454" s="236" t="s">
        <v>1</v>
      </c>
      <c r="F454" s="237" t="s">
        <v>733</v>
      </c>
      <c r="G454" s="234"/>
      <c r="H454" s="238">
        <v>28.966000000000001</v>
      </c>
      <c r="I454" s="239"/>
      <c r="J454" s="234"/>
      <c r="K454" s="234"/>
      <c r="L454" s="240"/>
      <c r="M454" s="241"/>
      <c r="N454" s="242"/>
      <c r="O454" s="242"/>
      <c r="P454" s="242"/>
      <c r="Q454" s="242"/>
      <c r="R454" s="242"/>
      <c r="S454" s="242"/>
      <c r="T454" s="24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4" t="s">
        <v>168</v>
      </c>
      <c r="AU454" s="244" t="s">
        <v>90</v>
      </c>
      <c r="AV454" s="13" t="s">
        <v>90</v>
      </c>
      <c r="AW454" s="13" t="s">
        <v>34</v>
      </c>
      <c r="AX454" s="13" t="s">
        <v>79</v>
      </c>
      <c r="AY454" s="244" t="s">
        <v>160</v>
      </c>
    </row>
    <row r="455" s="13" customFormat="1">
      <c r="A455" s="13"/>
      <c r="B455" s="233"/>
      <c r="C455" s="234"/>
      <c r="D455" s="235" t="s">
        <v>168</v>
      </c>
      <c r="E455" s="236" t="s">
        <v>1</v>
      </c>
      <c r="F455" s="237" t="s">
        <v>734</v>
      </c>
      <c r="G455" s="234"/>
      <c r="H455" s="238">
        <v>19.359000000000002</v>
      </c>
      <c r="I455" s="239"/>
      <c r="J455" s="234"/>
      <c r="K455" s="234"/>
      <c r="L455" s="240"/>
      <c r="M455" s="241"/>
      <c r="N455" s="242"/>
      <c r="O455" s="242"/>
      <c r="P455" s="242"/>
      <c r="Q455" s="242"/>
      <c r="R455" s="242"/>
      <c r="S455" s="242"/>
      <c r="T455" s="243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4" t="s">
        <v>168</v>
      </c>
      <c r="AU455" s="244" t="s">
        <v>90</v>
      </c>
      <c r="AV455" s="13" t="s">
        <v>90</v>
      </c>
      <c r="AW455" s="13" t="s">
        <v>34</v>
      </c>
      <c r="AX455" s="13" t="s">
        <v>79</v>
      </c>
      <c r="AY455" s="244" t="s">
        <v>160</v>
      </c>
    </row>
    <row r="456" s="14" customFormat="1">
      <c r="A456" s="14"/>
      <c r="B456" s="245"/>
      <c r="C456" s="246"/>
      <c r="D456" s="235" t="s">
        <v>168</v>
      </c>
      <c r="E456" s="247" t="s">
        <v>1</v>
      </c>
      <c r="F456" s="248" t="s">
        <v>175</v>
      </c>
      <c r="G456" s="246"/>
      <c r="H456" s="249">
        <v>143.58099999999999</v>
      </c>
      <c r="I456" s="250"/>
      <c r="J456" s="246"/>
      <c r="K456" s="246"/>
      <c r="L456" s="251"/>
      <c r="M456" s="252"/>
      <c r="N456" s="253"/>
      <c r="O456" s="253"/>
      <c r="P456" s="253"/>
      <c r="Q456" s="253"/>
      <c r="R456" s="253"/>
      <c r="S456" s="253"/>
      <c r="T456" s="254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5" t="s">
        <v>168</v>
      </c>
      <c r="AU456" s="255" t="s">
        <v>90</v>
      </c>
      <c r="AV456" s="14" t="s">
        <v>166</v>
      </c>
      <c r="AW456" s="14" t="s">
        <v>34</v>
      </c>
      <c r="AX456" s="14" t="s">
        <v>87</v>
      </c>
      <c r="AY456" s="255" t="s">
        <v>160</v>
      </c>
    </row>
    <row r="457" s="2" customFormat="1" ht="16.5" customHeight="1">
      <c r="A457" s="38"/>
      <c r="B457" s="39"/>
      <c r="C457" s="256" t="s">
        <v>361</v>
      </c>
      <c r="D457" s="256" t="s">
        <v>211</v>
      </c>
      <c r="E457" s="257" t="s">
        <v>735</v>
      </c>
      <c r="F457" s="258" t="s">
        <v>736</v>
      </c>
      <c r="G457" s="259" t="s">
        <v>220</v>
      </c>
      <c r="H457" s="260">
        <v>172.297</v>
      </c>
      <c r="I457" s="261"/>
      <c r="J457" s="262">
        <f>ROUND(I457*H457,2)</f>
        <v>0</v>
      </c>
      <c r="K457" s="263"/>
      <c r="L457" s="264"/>
      <c r="M457" s="265" t="s">
        <v>1</v>
      </c>
      <c r="N457" s="266" t="s">
        <v>44</v>
      </c>
      <c r="O457" s="91"/>
      <c r="P457" s="229">
        <f>O457*H457</f>
        <v>0</v>
      </c>
      <c r="Q457" s="229">
        <v>0.00029999999999999997</v>
      </c>
      <c r="R457" s="229">
        <f>Q457*H457</f>
        <v>0.051689099999999995</v>
      </c>
      <c r="S457" s="229">
        <v>0</v>
      </c>
      <c r="T457" s="230">
        <f>S457*H457</f>
        <v>0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231" t="s">
        <v>346</v>
      </c>
      <c r="AT457" s="231" t="s">
        <v>211</v>
      </c>
      <c r="AU457" s="231" t="s">
        <v>90</v>
      </c>
      <c r="AY457" s="17" t="s">
        <v>160</v>
      </c>
      <c r="BE457" s="232">
        <f>IF(N457="základní",J457,0)</f>
        <v>0</v>
      </c>
      <c r="BF457" s="232">
        <f>IF(N457="snížená",J457,0)</f>
        <v>0</v>
      </c>
      <c r="BG457" s="232">
        <f>IF(N457="zákl. přenesená",J457,0)</f>
        <v>0</v>
      </c>
      <c r="BH457" s="232">
        <f>IF(N457="sníž. přenesená",J457,0)</f>
        <v>0</v>
      </c>
      <c r="BI457" s="232">
        <f>IF(N457="nulová",J457,0)</f>
        <v>0</v>
      </c>
      <c r="BJ457" s="17" t="s">
        <v>87</v>
      </c>
      <c r="BK457" s="232">
        <f>ROUND(I457*H457,2)</f>
        <v>0</v>
      </c>
      <c r="BL457" s="17" t="s">
        <v>247</v>
      </c>
      <c r="BM457" s="231" t="s">
        <v>737</v>
      </c>
    </row>
    <row r="458" s="13" customFormat="1">
      <c r="A458" s="13"/>
      <c r="B458" s="233"/>
      <c r="C458" s="234"/>
      <c r="D458" s="235" t="s">
        <v>168</v>
      </c>
      <c r="E458" s="236" t="s">
        <v>1</v>
      </c>
      <c r="F458" s="237" t="s">
        <v>738</v>
      </c>
      <c r="G458" s="234"/>
      <c r="H458" s="238">
        <v>172.297</v>
      </c>
      <c r="I458" s="239"/>
      <c r="J458" s="234"/>
      <c r="K458" s="234"/>
      <c r="L458" s="240"/>
      <c r="M458" s="241"/>
      <c r="N458" s="242"/>
      <c r="O458" s="242"/>
      <c r="P458" s="242"/>
      <c r="Q458" s="242"/>
      <c r="R458" s="242"/>
      <c r="S458" s="242"/>
      <c r="T458" s="243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4" t="s">
        <v>168</v>
      </c>
      <c r="AU458" s="244" t="s">
        <v>90</v>
      </c>
      <c r="AV458" s="13" t="s">
        <v>90</v>
      </c>
      <c r="AW458" s="13" t="s">
        <v>34</v>
      </c>
      <c r="AX458" s="13" t="s">
        <v>87</v>
      </c>
      <c r="AY458" s="244" t="s">
        <v>160</v>
      </c>
    </row>
    <row r="459" s="2" customFormat="1" ht="24.15" customHeight="1">
      <c r="A459" s="38"/>
      <c r="B459" s="39"/>
      <c r="C459" s="219" t="s">
        <v>366</v>
      </c>
      <c r="D459" s="219" t="s">
        <v>162</v>
      </c>
      <c r="E459" s="220" t="s">
        <v>739</v>
      </c>
      <c r="F459" s="221" t="s">
        <v>740</v>
      </c>
      <c r="G459" s="222" t="s">
        <v>741</v>
      </c>
      <c r="H459" s="282"/>
      <c r="I459" s="224"/>
      <c r="J459" s="225">
        <f>ROUND(I459*H459,2)</f>
        <v>0</v>
      </c>
      <c r="K459" s="226"/>
      <c r="L459" s="44"/>
      <c r="M459" s="267" t="s">
        <v>1</v>
      </c>
      <c r="N459" s="268" t="s">
        <v>44</v>
      </c>
      <c r="O459" s="269"/>
      <c r="P459" s="270">
        <f>O459*H459</f>
        <v>0</v>
      </c>
      <c r="Q459" s="270">
        <v>0</v>
      </c>
      <c r="R459" s="270">
        <f>Q459*H459</f>
        <v>0</v>
      </c>
      <c r="S459" s="270">
        <v>0</v>
      </c>
      <c r="T459" s="271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31" t="s">
        <v>247</v>
      </c>
      <c r="AT459" s="231" t="s">
        <v>162</v>
      </c>
      <c r="AU459" s="231" t="s">
        <v>90</v>
      </c>
      <c r="AY459" s="17" t="s">
        <v>160</v>
      </c>
      <c r="BE459" s="232">
        <f>IF(N459="základní",J459,0)</f>
        <v>0</v>
      </c>
      <c r="BF459" s="232">
        <f>IF(N459="snížená",J459,0)</f>
        <v>0</v>
      </c>
      <c r="BG459" s="232">
        <f>IF(N459="zákl. přenesená",J459,0)</f>
        <v>0</v>
      </c>
      <c r="BH459" s="232">
        <f>IF(N459="sníž. přenesená",J459,0)</f>
        <v>0</v>
      </c>
      <c r="BI459" s="232">
        <f>IF(N459="nulová",J459,0)</f>
        <v>0</v>
      </c>
      <c r="BJ459" s="17" t="s">
        <v>87</v>
      </c>
      <c r="BK459" s="232">
        <f>ROUND(I459*H459,2)</f>
        <v>0</v>
      </c>
      <c r="BL459" s="17" t="s">
        <v>247</v>
      </c>
      <c r="BM459" s="231" t="s">
        <v>742</v>
      </c>
    </row>
    <row r="460" s="2" customFormat="1" ht="6.96" customHeight="1">
      <c r="A460" s="38"/>
      <c r="B460" s="66"/>
      <c r="C460" s="67"/>
      <c r="D460" s="67"/>
      <c r="E460" s="67"/>
      <c r="F460" s="67"/>
      <c r="G460" s="67"/>
      <c r="H460" s="67"/>
      <c r="I460" s="67"/>
      <c r="J460" s="67"/>
      <c r="K460" s="67"/>
      <c r="L460" s="44"/>
      <c r="M460" s="38"/>
      <c r="O460" s="38"/>
      <c r="P460" s="38"/>
      <c r="Q460" s="38"/>
      <c r="R460" s="38"/>
      <c r="S460" s="38"/>
      <c r="T460" s="38"/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</row>
  </sheetData>
  <sheetProtection sheet="1" autoFilter="0" formatColumns="0" formatRows="0" objects="1" scenarios="1" spinCount="100000" saltValue="60rTnnyIAnrS1nLlSWLEUXhZ7QuDUke3xO7eY+BWSYIq/uRMp+RcIztL9LO7GuXJ0H4lH0hnaQwLYPit13++7A==" hashValue="aTwTEjQXLQN8qrh2QYPrz8BLsCCqivpidqzizELtHU5kmE2iG1RAwgENzdfucvXyFONUqC4X8hd1aWucMQEfsw==" algorithmName="SHA-512" password="CC35"/>
  <autoFilter ref="C126:K459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90</v>
      </c>
    </row>
    <row r="4" s="1" customFormat="1" ht="24.96" customHeight="1">
      <c r="B4" s="20"/>
      <c r="D4" s="138" t="s">
        <v>126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Revitalizace veřejných ploch města Luby - ETAPA II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127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743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89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19. 10. 2020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">
        <v>36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37</v>
      </c>
      <c r="F24" s="38"/>
      <c r="G24" s="38"/>
      <c r="H24" s="38"/>
      <c r="I24" s="140" t="s">
        <v>28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39</v>
      </c>
      <c r="E30" s="38"/>
      <c r="F30" s="38"/>
      <c r="G30" s="38"/>
      <c r="H30" s="38"/>
      <c r="I30" s="38"/>
      <c r="J30" s="151">
        <f>ROUND(J127,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41</v>
      </c>
      <c r="G32" s="38"/>
      <c r="H32" s="38"/>
      <c r="I32" s="152" t="s">
        <v>40</v>
      </c>
      <c r="J32" s="152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40" t="s">
        <v>44</v>
      </c>
      <c r="F33" s="154">
        <f>ROUND((SUM(BE127:BE264)),  2)</f>
        <v>0</v>
      </c>
      <c r="G33" s="38"/>
      <c r="H33" s="38"/>
      <c r="I33" s="155">
        <v>0.20999999999999999</v>
      </c>
      <c r="J33" s="154">
        <f>ROUND(((SUM(BE127:BE264))*I33),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45</v>
      </c>
      <c r="F34" s="154">
        <f>ROUND((SUM(BF127:BF264)),  2)</f>
        <v>0</v>
      </c>
      <c r="G34" s="38"/>
      <c r="H34" s="38"/>
      <c r="I34" s="155">
        <v>0.14999999999999999</v>
      </c>
      <c r="J34" s="154">
        <f>ROUND(((SUM(BF127:BF264))*I34),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46</v>
      </c>
      <c r="F35" s="154">
        <f>ROUND((SUM(BG127:BG264)),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47</v>
      </c>
      <c r="F36" s="154">
        <f>ROUND((SUM(BH127:BH264)),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48</v>
      </c>
      <c r="F37" s="154">
        <f>ROUND((SUM(BI127:BI264)),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Revitalizace veřejných ploch města Luby - ETAPA II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IO 03 - Dešťová kanalizace Etapa II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Luby u Chebu</v>
      </c>
      <c r="G89" s="40"/>
      <c r="H89" s="40"/>
      <c r="I89" s="32" t="s">
        <v>22</v>
      </c>
      <c r="J89" s="79" t="str">
        <f>IF(J12="","",J12)</f>
        <v>19. 10. 2020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Luby</v>
      </c>
      <c r="G91" s="40"/>
      <c r="H91" s="40"/>
      <c r="I91" s="32" t="s">
        <v>31</v>
      </c>
      <c r="J91" s="36" t="str">
        <f>E21</f>
        <v>A69 - Architekti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 Pavel Šturc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130</v>
      </c>
      <c r="D94" s="176"/>
      <c r="E94" s="176"/>
      <c r="F94" s="176"/>
      <c r="G94" s="176"/>
      <c r="H94" s="176"/>
      <c r="I94" s="176"/>
      <c r="J94" s="177" t="s">
        <v>131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132</v>
      </c>
      <c r="D96" s="40"/>
      <c r="E96" s="40"/>
      <c r="F96" s="40"/>
      <c r="G96" s="40"/>
      <c r="H96" s="40"/>
      <c r="I96" s="40"/>
      <c r="J96" s="110">
        <f>J127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133</v>
      </c>
    </row>
    <row r="97" s="9" customFormat="1" ht="24.96" customHeight="1">
      <c r="A97" s="9"/>
      <c r="B97" s="179"/>
      <c r="C97" s="180"/>
      <c r="D97" s="181" t="s">
        <v>134</v>
      </c>
      <c r="E97" s="182"/>
      <c r="F97" s="182"/>
      <c r="G97" s="182"/>
      <c r="H97" s="182"/>
      <c r="I97" s="182"/>
      <c r="J97" s="183">
        <f>J128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135</v>
      </c>
      <c r="E98" s="188"/>
      <c r="F98" s="188"/>
      <c r="G98" s="188"/>
      <c r="H98" s="188"/>
      <c r="I98" s="188"/>
      <c r="J98" s="189">
        <f>J129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136</v>
      </c>
      <c r="E99" s="188"/>
      <c r="F99" s="188"/>
      <c r="G99" s="188"/>
      <c r="H99" s="188"/>
      <c r="I99" s="188"/>
      <c r="J99" s="189">
        <f>J173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487</v>
      </c>
      <c r="E100" s="188"/>
      <c r="F100" s="188"/>
      <c r="G100" s="188"/>
      <c r="H100" s="188"/>
      <c r="I100" s="188"/>
      <c r="J100" s="189">
        <f>J181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488</v>
      </c>
      <c r="E101" s="188"/>
      <c r="F101" s="188"/>
      <c r="G101" s="188"/>
      <c r="H101" s="188"/>
      <c r="I101" s="188"/>
      <c r="J101" s="189">
        <f>J188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138</v>
      </c>
      <c r="E102" s="188"/>
      <c r="F102" s="188"/>
      <c r="G102" s="188"/>
      <c r="H102" s="188"/>
      <c r="I102" s="188"/>
      <c r="J102" s="189">
        <f>J193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139</v>
      </c>
      <c r="E103" s="188"/>
      <c r="F103" s="188"/>
      <c r="G103" s="188"/>
      <c r="H103" s="188"/>
      <c r="I103" s="188"/>
      <c r="J103" s="189">
        <f>J237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140</v>
      </c>
      <c r="E104" s="188"/>
      <c r="F104" s="188"/>
      <c r="G104" s="188"/>
      <c r="H104" s="188"/>
      <c r="I104" s="188"/>
      <c r="J104" s="189">
        <f>J248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490</v>
      </c>
      <c r="E105" s="188"/>
      <c r="F105" s="188"/>
      <c r="G105" s="188"/>
      <c r="H105" s="188"/>
      <c r="I105" s="188"/>
      <c r="J105" s="189">
        <f>J251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9"/>
      <c r="C106" s="180"/>
      <c r="D106" s="181" t="s">
        <v>141</v>
      </c>
      <c r="E106" s="182"/>
      <c r="F106" s="182"/>
      <c r="G106" s="182"/>
      <c r="H106" s="182"/>
      <c r="I106" s="182"/>
      <c r="J106" s="183">
        <f>J253</f>
        <v>0</v>
      </c>
      <c r="K106" s="180"/>
      <c r="L106" s="18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5"/>
      <c r="C107" s="186"/>
      <c r="D107" s="187" t="s">
        <v>142</v>
      </c>
      <c r="E107" s="188"/>
      <c r="F107" s="188"/>
      <c r="G107" s="188"/>
      <c r="H107" s="188"/>
      <c r="I107" s="188"/>
      <c r="J107" s="189">
        <f>J254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3" s="2" customFormat="1" ht="6.96" customHeight="1">
      <c r="A113" s="38"/>
      <c r="B113" s="68"/>
      <c r="C113" s="69"/>
      <c r="D113" s="69"/>
      <c r="E113" s="69"/>
      <c r="F113" s="69"/>
      <c r="G113" s="69"/>
      <c r="H113" s="69"/>
      <c r="I113" s="69"/>
      <c r="J113" s="69"/>
      <c r="K113" s="69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145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16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174" t="str">
        <f>E7</f>
        <v>Revitalizace veřejných ploch města Luby - ETAPA II</v>
      </c>
      <c r="F117" s="32"/>
      <c r="G117" s="32"/>
      <c r="H117" s="32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127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E9</f>
        <v>IO 03 - Dešťová kanalizace Etapa II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F12</f>
        <v>Luby u Chebu</v>
      </c>
      <c r="G121" s="40"/>
      <c r="H121" s="40"/>
      <c r="I121" s="32" t="s">
        <v>22</v>
      </c>
      <c r="J121" s="79" t="str">
        <f>IF(J12="","",J12)</f>
        <v>19. 10. 2020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24</v>
      </c>
      <c r="D123" s="40"/>
      <c r="E123" s="40"/>
      <c r="F123" s="27" t="str">
        <f>E15</f>
        <v>Město Luby</v>
      </c>
      <c r="G123" s="40"/>
      <c r="H123" s="40"/>
      <c r="I123" s="32" t="s">
        <v>31</v>
      </c>
      <c r="J123" s="36" t="str">
        <f>E21</f>
        <v>A69 - Architekti s.r.o.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29</v>
      </c>
      <c r="D124" s="40"/>
      <c r="E124" s="40"/>
      <c r="F124" s="27" t="str">
        <f>IF(E18="","",E18)</f>
        <v>Vyplň údaj</v>
      </c>
      <c r="G124" s="40"/>
      <c r="H124" s="40"/>
      <c r="I124" s="32" t="s">
        <v>35</v>
      </c>
      <c r="J124" s="36" t="str">
        <f>E24</f>
        <v>Ing. Pavel Šturc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91"/>
      <c r="B126" s="192"/>
      <c r="C126" s="193" t="s">
        <v>146</v>
      </c>
      <c r="D126" s="194" t="s">
        <v>64</v>
      </c>
      <c r="E126" s="194" t="s">
        <v>60</v>
      </c>
      <c r="F126" s="194" t="s">
        <v>61</v>
      </c>
      <c r="G126" s="194" t="s">
        <v>147</v>
      </c>
      <c r="H126" s="194" t="s">
        <v>148</v>
      </c>
      <c r="I126" s="194" t="s">
        <v>149</v>
      </c>
      <c r="J126" s="195" t="s">
        <v>131</v>
      </c>
      <c r="K126" s="196" t="s">
        <v>150</v>
      </c>
      <c r="L126" s="197"/>
      <c r="M126" s="100" t="s">
        <v>1</v>
      </c>
      <c r="N126" s="101" t="s">
        <v>43</v>
      </c>
      <c r="O126" s="101" t="s">
        <v>151</v>
      </c>
      <c r="P126" s="101" t="s">
        <v>152</v>
      </c>
      <c r="Q126" s="101" t="s">
        <v>153</v>
      </c>
      <c r="R126" s="101" t="s">
        <v>154</v>
      </c>
      <c r="S126" s="101" t="s">
        <v>155</v>
      </c>
      <c r="T126" s="102" t="s">
        <v>156</v>
      </c>
      <c r="U126" s="191"/>
      <c r="V126" s="191"/>
      <c r="W126" s="191"/>
      <c r="X126" s="191"/>
      <c r="Y126" s="191"/>
      <c r="Z126" s="191"/>
      <c r="AA126" s="191"/>
      <c r="AB126" s="191"/>
      <c r="AC126" s="191"/>
      <c r="AD126" s="191"/>
      <c r="AE126" s="191"/>
    </row>
    <row r="127" s="2" customFormat="1" ht="22.8" customHeight="1">
      <c r="A127" s="38"/>
      <c r="B127" s="39"/>
      <c r="C127" s="107" t="s">
        <v>157</v>
      </c>
      <c r="D127" s="40"/>
      <c r="E127" s="40"/>
      <c r="F127" s="40"/>
      <c r="G127" s="40"/>
      <c r="H127" s="40"/>
      <c r="I127" s="40"/>
      <c r="J127" s="198">
        <f>BK127</f>
        <v>0</v>
      </c>
      <c r="K127" s="40"/>
      <c r="L127" s="44"/>
      <c r="M127" s="103"/>
      <c r="N127" s="199"/>
      <c r="O127" s="104"/>
      <c r="P127" s="200">
        <f>P128+P253</f>
        <v>0</v>
      </c>
      <c r="Q127" s="104"/>
      <c r="R127" s="200">
        <f>R128+R253</f>
        <v>702.88461169709012</v>
      </c>
      <c r="S127" s="104"/>
      <c r="T127" s="201">
        <f>T128+T253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78</v>
      </c>
      <c r="AU127" s="17" t="s">
        <v>133</v>
      </c>
      <c r="BK127" s="202">
        <f>BK128+BK253</f>
        <v>0</v>
      </c>
    </row>
    <row r="128" s="12" customFormat="1" ht="25.92" customHeight="1">
      <c r="A128" s="12"/>
      <c r="B128" s="203"/>
      <c r="C128" s="204"/>
      <c r="D128" s="205" t="s">
        <v>78</v>
      </c>
      <c r="E128" s="206" t="s">
        <v>158</v>
      </c>
      <c r="F128" s="206" t="s">
        <v>159</v>
      </c>
      <c r="G128" s="204"/>
      <c r="H128" s="204"/>
      <c r="I128" s="207"/>
      <c r="J128" s="208">
        <f>BK128</f>
        <v>0</v>
      </c>
      <c r="K128" s="204"/>
      <c r="L128" s="209"/>
      <c r="M128" s="210"/>
      <c r="N128" s="211"/>
      <c r="O128" s="211"/>
      <c r="P128" s="212">
        <f>P129+P173+P181+P188+P193+P237+P248+P251</f>
        <v>0</v>
      </c>
      <c r="Q128" s="211"/>
      <c r="R128" s="212">
        <f>R129+R173+R181+R188+R193+R237+R248+R251</f>
        <v>702.71885365709011</v>
      </c>
      <c r="S128" s="211"/>
      <c r="T128" s="213">
        <f>T129+T173+T181+T188+T193+T237+T248+T251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87</v>
      </c>
      <c r="AT128" s="215" t="s">
        <v>78</v>
      </c>
      <c r="AU128" s="215" t="s">
        <v>79</v>
      </c>
      <c r="AY128" s="214" t="s">
        <v>160</v>
      </c>
      <c r="BK128" s="216">
        <f>BK129+BK173+BK181+BK188+BK193+BK237+BK248+BK251</f>
        <v>0</v>
      </c>
    </row>
    <row r="129" s="12" customFormat="1" ht="22.8" customHeight="1">
      <c r="A129" s="12"/>
      <c r="B129" s="203"/>
      <c r="C129" s="204"/>
      <c r="D129" s="205" t="s">
        <v>78</v>
      </c>
      <c r="E129" s="217" t="s">
        <v>87</v>
      </c>
      <c r="F129" s="217" t="s">
        <v>161</v>
      </c>
      <c r="G129" s="204"/>
      <c r="H129" s="204"/>
      <c r="I129" s="207"/>
      <c r="J129" s="218">
        <f>BK129</f>
        <v>0</v>
      </c>
      <c r="K129" s="204"/>
      <c r="L129" s="209"/>
      <c r="M129" s="210"/>
      <c r="N129" s="211"/>
      <c r="O129" s="211"/>
      <c r="P129" s="212">
        <f>SUM(P130:P172)</f>
        <v>0</v>
      </c>
      <c r="Q129" s="211"/>
      <c r="R129" s="212">
        <f>SUM(R130:R172)</f>
        <v>536.21758575788999</v>
      </c>
      <c r="S129" s="211"/>
      <c r="T129" s="213">
        <f>SUM(T130:T172)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87</v>
      </c>
      <c r="AT129" s="215" t="s">
        <v>78</v>
      </c>
      <c r="AU129" s="215" t="s">
        <v>87</v>
      </c>
      <c r="AY129" s="214" t="s">
        <v>160</v>
      </c>
      <c r="BK129" s="216">
        <f>SUM(BK130:BK172)</f>
        <v>0</v>
      </c>
    </row>
    <row r="130" s="2" customFormat="1" ht="33" customHeight="1">
      <c r="A130" s="38"/>
      <c r="B130" s="39"/>
      <c r="C130" s="219" t="s">
        <v>87</v>
      </c>
      <c r="D130" s="219" t="s">
        <v>162</v>
      </c>
      <c r="E130" s="220" t="s">
        <v>744</v>
      </c>
      <c r="F130" s="221" t="s">
        <v>745</v>
      </c>
      <c r="G130" s="222" t="s">
        <v>165</v>
      </c>
      <c r="H130" s="223">
        <v>308.94099999999997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44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166</v>
      </c>
      <c r="AT130" s="231" t="s">
        <v>162</v>
      </c>
      <c r="AU130" s="231" t="s">
        <v>90</v>
      </c>
      <c r="AY130" s="17" t="s">
        <v>160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87</v>
      </c>
      <c r="BK130" s="232">
        <f>ROUND(I130*H130,2)</f>
        <v>0</v>
      </c>
      <c r="BL130" s="17" t="s">
        <v>166</v>
      </c>
      <c r="BM130" s="231" t="s">
        <v>746</v>
      </c>
    </row>
    <row r="131" s="15" customFormat="1">
      <c r="A131" s="15"/>
      <c r="B131" s="272"/>
      <c r="C131" s="273"/>
      <c r="D131" s="235" t="s">
        <v>168</v>
      </c>
      <c r="E131" s="274" t="s">
        <v>1</v>
      </c>
      <c r="F131" s="275" t="s">
        <v>747</v>
      </c>
      <c r="G131" s="273"/>
      <c r="H131" s="274" t="s">
        <v>1</v>
      </c>
      <c r="I131" s="276"/>
      <c r="J131" s="273"/>
      <c r="K131" s="273"/>
      <c r="L131" s="277"/>
      <c r="M131" s="278"/>
      <c r="N131" s="279"/>
      <c r="O131" s="279"/>
      <c r="P131" s="279"/>
      <c r="Q131" s="279"/>
      <c r="R131" s="279"/>
      <c r="S131" s="279"/>
      <c r="T131" s="280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81" t="s">
        <v>168</v>
      </c>
      <c r="AU131" s="281" t="s">
        <v>90</v>
      </c>
      <c r="AV131" s="15" t="s">
        <v>87</v>
      </c>
      <c r="AW131" s="15" t="s">
        <v>34</v>
      </c>
      <c r="AX131" s="15" t="s">
        <v>79</v>
      </c>
      <c r="AY131" s="281" t="s">
        <v>160</v>
      </c>
    </row>
    <row r="132" s="13" customFormat="1">
      <c r="A132" s="13"/>
      <c r="B132" s="233"/>
      <c r="C132" s="234"/>
      <c r="D132" s="235" t="s">
        <v>168</v>
      </c>
      <c r="E132" s="236" t="s">
        <v>1</v>
      </c>
      <c r="F132" s="237" t="s">
        <v>748</v>
      </c>
      <c r="G132" s="234"/>
      <c r="H132" s="238">
        <v>308.94099999999997</v>
      </c>
      <c r="I132" s="239"/>
      <c r="J132" s="234"/>
      <c r="K132" s="234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168</v>
      </c>
      <c r="AU132" s="244" t="s">
        <v>90</v>
      </c>
      <c r="AV132" s="13" t="s">
        <v>90</v>
      </c>
      <c r="AW132" s="13" t="s">
        <v>34</v>
      </c>
      <c r="AX132" s="13" t="s">
        <v>87</v>
      </c>
      <c r="AY132" s="244" t="s">
        <v>160</v>
      </c>
    </row>
    <row r="133" s="2" customFormat="1" ht="33" customHeight="1">
      <c r="A133" s="38"/>
      <c r="B133" s="39"/>
      <c r="C133" s="219" t="s">
        <v>90</v>
      </c>
      <c r="D133" s="219" t="s">
        <v>162</v>
      </c>
      <c r="E133" s="220" t="s">
        <v>749</v>
      </c>
      <c r="F133" s="221" t="s">
        <v>750</v>
      </c>
      <c r="G133" s="222" t="s">
        <v>165</v>
      </c>
      <c r="H133" s="223">
        <v>544.91999999999996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44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166</v>
      </c>
      <c r="AT133" s="231" t="s">
        <v>162</v>
      </c>
      <c r="AU133" s="231" t="s">
        <v>90</v>
      </c>
      <c r="AY133" s="17" t="s">
        <v>160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87</v>
      </c>
      <c r="BK133" s="232">
        <f>ROUND(I133*H133,2)</f>
        <v>0</v>
      </c>
      <c r="BL133" s="17" t="s">
        <v>166</v>
      </c>
      <c r="BM133" s="231" t="s">
        <v>751</v>
      </c>
    </row>
    <row r="134" s="13" customFormat="1">
      <c r="A134" s="13"/>
      <c r="B134" s="233"/>
      <c r="C134" s="234"/>
      <c r="D134" s="235" t="s">
        <v>168</v>
      </c>
      <c r="E134" s="236" t="s">
        <v>1</v>
      </c>
      <c r="F134" s="237" t="s">
        <v>752</v>
      </c>
      <c r="G134" s="234"/>
      <c r="H134" s="238">
        <v>584.12</v>
      </c>
      <c r="I134" s="239"/>
      <c r="J134" s="234"/>
      <c r="K134" s="234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168</v>
      </c>
      <c r="AU134" s="244" t="s">
        <v>90</v>
      </c>
      <c r="AV134" s="13" t="s">
        <v>90</v>
      </c>
      <c r="AW134" s="13" t="s">
        <v>34</v>
      </c>
      <c r="AX134" s="13" t="s">
        <v>79</v>
      </c>
      <c r="AY134" s="244" t="s">
        <v>160</v>
      </c>
    </row>
    <row r="135" s="13" customFormat="1">
      <c r="A135" s="13"/>
      <c r="B135" s="233"/>
      <c r="C135" s="234"/>
      <c r="D135" s="235" t="s">
        <v>168</v>
      </c>
      <c r="E135" s="236" t="s">
        <v>1</v>
      </c>
      <c r="F135" s="237" t="s">
        <v>753</v>
      </c>
      <c r="G135" s="234"/>
      <c r="H135" s="238">
        <v>-39.200000000000003</v>
      </c>
      <c r="I135" s="239"/>
      <c r="J135" s="234"/>
      <c r="K135" s="234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168</v>
      </c>
      <c r="AU135" s="244" t="s">
        <v>90</v>
      </c>
      <c r="AV135" s="13" t="s">
        <v>90</v>
      </c>
      <c r="AW135" s="13" t="s">
        <v>34</v>
      </c>
      <c r="AX135" s="13" t="s">
        <v>79</v>
      </c>
      <c r="AY135" s="244" t="s">
        <v>160</v>
      </c>
    </row>
    <row r="136" s="14" customFormat="1">
      <c r="A136" s="14"/>
      <c r="B136" s="245"/>
      <c r="C136" s="246"/>
      <c r="D136" s="235" t="s">
        <v>168</v>
      </c>
      <c r="E136" s="247" t="s">
        <v>1</v>
      </c>
      <c r="F136" s="248" t="s">
        <v>175</v>
      </c>
      <c r="G136" s="246"/>
      <c r="H136" s="249">
        <v>544.91999999999996</v>
      </c>
      <c r="I136" s="250"/>
      <c r="J136" s="246"/>
      <c r="K136" s="246"/>
      <c r="L136" s="251"/>
      <c r="M136" s="252"/>
      <c r="N136" s="253"/>
      <c r="O136" s="253"/>
      <c r="P136" s="253"/>
      <c r="Q136" s="253"/>
      <c r="R136" s="253"/>
      <c r="S136" s="253"/>
      <c r="T136" s="25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5" t="s">
        <v>168</v>
      </c>
      <c r="AU136" s="255" t="s">
        <v>90</v>
      </c>
      <c r="AV136" s="14" t="s">
        <v>166</v>
      </c>
      <c r="AW136" s="14" t="s">
        <v>34</v>
      </c>
      <c r="AX136" s="14" t="s">
        <v>87</v>
      </c>
      <c r="AY136" s="255" t="s">
        <v>160</v>
      </c>
    </row>
    <row r="137" s="2" customFormat="1" ht="37.8" customHeight="1">
      <c r="A137" s="38"/>
      <c r="B137" s="39"/>
      <c r="C137" s="219" t="s">
        <v>180</v>
      </c>
      <c r="D137" s="219" t="s">
        <v>162</v>
      </c>
      <c r="E137" s="220" t="s">
        <v>754</v>
      </c>
      <c r="F137" s="221" t="s">
        <v>755</v>
      </c>
      <c r="G137" s="222" t="s">
        <v>165</v>
      </c>
      <c r="H137" s="223">
        <v>39.200000000000003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44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166</v>
      </c>
      <c r="AT137" s="231" t="s">
        <v>162</v>
      </c>
      <c r="AU137" s="231" t="s">
        <v>90</v>
      </c>
      <c r="AY137" s="17" t="s">
        <v>160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87</v>
      </c>
      <c r="BK137" s="232">
        <f>ROUND(I137*H137,2)</f>
        <v>0</v>
      </c>
      <c r="BL137" s="17" t="s">
        <v>166</v>
      </c>
      <c r="BM137" s="231" t="s">
        <v>756</v>
      </c>
    </row>
    <row r="138" s="13" customFormat="1">
      <c r="A138" s="13"/>
      <c r="B138" s="233"/>
      <c r="C138" s="234"/>
      <c r="D138" s="235" t="s">
        <v>168</v>
      </c>
      <c r="E138" s="236" t="s">
        <v>1</v>
      </c>
      <c r="F138" s="237" t="s">
        <v>757</v>
      </c>
      <c r="G138" s="234"/>
      <c r="H138" s="238">
        <v>39.200000000000003</v>
      </c>
      <c r="I138" s="239"/>
      <c r="J138" s="234"/>
      <c r="K138" s="234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168</v>
      </c>
      <c r="AU138" s="244" t="s">
        <v>90</v>
      </c>
      <c r="AV138" s="13" t="s">
        <v>90</v>
      </c>
      <c r="AW138" s="13" t="s">
        <v>34</v>
      </c>
      <c r="AX138" s="13" t="s">
        <v>87</v>
      </c>
      <c r="AY138" s="244" t="s">
        <v>160</v>
      </c>
    </row>
    <row r="139" s="2" customFormat="1" ht="33" customHeight="1">
      <c r="A139" s="38"/>
      <c r="B139" s="39"/>
      <c r="C139" s="219" t="s">
        <v>166</v>
      </c>
      <c r="D139" s="219" t="s">
        <v>162</v>
      </c>
      <c r="E139" s="220" t="s">
        <v>758</v>
      </c>
      <c r="F139" s="221" t="s">
        <v>759</v>
      </c>
      <c r="G139" s="222" t="s">
        <v>220</v>
      </c>
      <c r="H139" s="223">
        <v>1168.239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44</v>
      </c>
      <c r="O139" s="91"/>
      <c r="P139" s="229">
        <f>O139*H139</f>
        <v>0</v>
      </c>
      <c r="Q139" s="229">
        <v>0.0030045100000000002</v>
      </c>
      <c r="R139" s="229">
        <f>Q139*H139</f>
        <v>3.5099857578900004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166</v>
      </c>
      <c r="AT139" s="231" t="s">
        <v>162</v>
      </c>
      <c r="AU139" s="231" t="s">
        <v>90</v>
      </c>
      <c r="AY139" s="17" t="s">
        <v>160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87</v>
      </c>
      <c r="BK139" s="232">
        <f>ROUND(I139*H139,2)</f>
        <v>0</v>
      </c>
      <c r="BL139" s="17" t="s">
        <v>166</v>
      </c>
      <c r="BM139" s="231" t="s">
        <v>760</v>
      </c>
    </row>
    <row r="140" s="13" customFormat="1">
      <c r="A140" s="13"/>
      <c r="B140" s="233"/>
      <c r="C140" s="234"/>
      <c r="D140" s="235" t="s">
        <v>168</v>
      </c>
      <c r="E140" s="236" t="s">
        <v>1</v>
      </c>
      <c r="F140" s="237" t="s">
        <v>761</v>
      </c>
      <c r="G140" s="234"/>
      <c r="H140" s="238">
        <v>1168.239</v>
      </c>
      <c r="I140" s="239"/>
      <c r="J140" s="234"/>
      <c r="K140" s="234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168</v>
      </c>
      <c r="AU140" s="244" t="s">
        <v>90</v>
      </c>
      <c r="AV140" s="13" t="s">
        <v>90</v>
      </c>
      <c r="AW140" s="13" t="s">
        <v>34</v>
      </c>
      <c r="AX140" s="13" t="s">
        <v>87</v>
      </c>
      <c r="AY140" s="244" t="s">
        <v>160</v>
      </c>
    </row>
    <row r="141" s="2" customFormat="1" ht="33" customHeight="1">
      <c r="A141" s="38"/>
      <c r="B141" s="39"/>
      <c r="C141" s="219" t="s">
        <v>189</v>
      </c>
      <c r="D141" s="219" t="s">
        <v>162</v>
      </c>
      <c r="E141" s="220" t="s">
        <v>762</v>
      </c>
      <c r="F141" s="221" t="s">
        <v>763</v>
      </c>
      <c r="G141" s="222" t="s">
        <v>220</v>
      </c>
      <c r="H141" s="223">
        <v>1168.239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44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166</v>
      </c>
      <c r="AT141" s="231" t="s">
        <v>162</v>
      </c>
      <c r="AU141" s="231" t="s">
        <v>90</v>
      </c>
      <c r="AY141" s="17" t="s">
        <v>160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87</v>
      </c>
      <c r="BK141" s="232">
        <f>ROUND(I141*H141,2)</f>
        <v>0</v>
      </c>
      <c r="BL141" s="17" t="s">
        <v>166</v>
      </c>
      <c r="BM141" s="231" t="s">
        <v>764</v>
      </c>
    </row>
    <row r="142" s="13" customFormat="1">
      <c r="A142" s="13"/>
      <c r="B142" s="233"/>
      <c r="C142" s="234"/>
      <c r="D142" s="235" t="s">
        <v>168</v>
      </c>
      <c r="E142" s="236" t="s">
        <v>1</v>
      </c>
      <c r="F142" s="237" t="s">
        <v>761</v>
      </c>
      <c r="G142" s="234"/>
      <c r="H142" s="238">
        <v>1168.239</v>
      </c>
      <c r="I142" s="239"/>
      <c r="J142" s="234"/>
      <c r="K142" s="234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168</v>
      </c>
      <c r="AU142" s="244" t="s">
        <v>90</v>
      </c>
      <c r="AV142" s="13" t="s">
        <v>90</v>
      </c>
      <c r="AW142" s="13" t="s">
        <v>34</v>
      </c>
      <c r="AX142" s="13" t="s">
        <v>87</v>
      </c>
      <c r="AY142" s="244" t="s">
        <v>160</v>
      </c>
    </row>
    <row r="143" s="2" customFormat="1" ht="37.8" customHeight="1">
      <c r="A143" s="38"/>
      <c r="B143" s="39"/>
      <c r="C143" s="219" t="s">
        <v>194</v>
      </c>
      <c r="D143" s="219" t="s">
        <v>162</v>
      </c>
      <c r="E143" s="220" t="s">
        <v>765</v>
      </c>
      <c r="F143" s="221" t="s">
        <v>766</v>
      </c>
      <c r="G143" s="222" t="s">
        <v>165</v>
      </c>
      <c r="H143" s="223">
        <v>531.173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44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166</v>
      </c>
      <c r="AT143" s="231" t="s">
        <v>162</v>
      </c>
      <c r="AU143" s="231" t="s">
        <v>90</v>
      </c>
      <c r="AY143" s="17" t="s">
        <v>160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87</v>
      </c>
      <c r="BK143" s="232">
        <f>ROUND(I143*H143,2)</f>
        <v>0</v>
      </c>
      <c r="BL143" s="17" t="s">
        <v>166</v>
      </c>
      <c r="BM143" s="231" t="s">
        <v>767</v>
      </c>
    </row>
    <row r="144" s="15" customFormat="1">
      <c r="A144" s="15"/>
      <c r="B144" s="272"/>
      <c r="C144" s="273"/>
      <c r="D144" s="235" t="s">
        <v>168</v>
      </c>
      <c r="E144" s="274" t="s">
        <v>1</v>
      </c>
      <c r="F144" s="275" t="s">
        <v>768</v>
      </c>
      <c r="G144" s="273"/>
      <c r="H144" s="274" t="s">
        <v>1</v>
      </c>
      <c r="I144" s="276"/>
      <c r="J144" s="273"/>
      <c r="K144" s="273"/>
      <c r="L144" s="277"/>
      <c r="M144" s="278"/>
      <c r="N144" s="279"/>
      <c r="O144" s="279"/>
      <c r="P144" s="279"/>
      <c r="Q144" s="279"/>
      <c r="R144" s="279"/>
      <c r="S144" s="279"/>
      <c r="T144" s="280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81" t="s">
        <v>168</v>
      </c>
      <c r="AU144" s="281" t="s">
        <v>90</v>
      </c>
      <c r="AV144" s="15" t="s">
        <v>87</v>
      </c>
      <c r="AW144" s="15" t="s">
        <v>34</v>
      </c>
      <c r="AX144" s="15" t="s">
        <v>79</v>
      </c>
      <c r="AY144" s="281" t="s">
        <v>160</v>
      </c>
    </row>
    <row r="145" s="13" customFormat="1">
      <c r="A145" s="13"/>
      <c r="B145" s="233"/>
      <c r="C145" s="234"/>
      <c r="D145" s="235" t="s">
        <v>168</v>
      </c>
      <c r="E145" s="236" t="s">
        <v>1</v>
      </c>
      <c r="F145" s="237" t="s">
        <v>769</v>
      </c>
      <c r="G145" s="234"/>
      <c r="H145" s="238">
        <v>885.28800000000001</v>
      </c>
      <c r="I145" s="239"/>
      <c r="J145" s="234"/>
      <c r="K145" s="234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168</v>
      </c>
      <c r="AU145" s="244" t="s">
        <v>90</v>
      </c>
      <c r="AV145" s="13" t="s">
        <v>90</v>
      </c>
      <c r="AW145" s="13" t="s">
        <v>34</v>
      </c>
      <c r="AX145" s="13" t="s">
        <v>87</v>
      </c>
      <c r="AY145" s="244" t="s">
        <v>160</v>
      </c>
    </row>
    <row r="146" s="13" customFormat="1">
      <c r="A146" s="13"/>
      <c r="B146" s="233"/>
      <c r="C146" s="234"/>
      <c r="D146" s="235" t="s">
        <v>168</v>
      </c>
      <c r="E146" s="234"/>
      <c r="F146" s="237" t="s">
        <v>770</v>
      </c>
      <c r="G146" s="234"/>
      <c r="H146" s="238">
        <v>531.173</v>
      </c>
      <c r="I146" s="239"/>
      <c r="J146" s="234"/>
      <c r="K146" s="234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168</v>
      </c>
      <c r="AU146" s="244" t="s">
        <v>90</v>
      </c>
      <c r="AV146" s="13" t="s">
        <v>90</v>
      </c>
      <c r="AW146" s="13" t="s">
        <v>4</v>
      </c>
      <c r="AX146" s="13" t="s">
        <v>87</v>
      </c>
      <c r="AY146" s="244" t="s">
        <v>160</v>
      </c>
    </row>
    <row r="147" s="2" customFormat="1" ht="33" customHeight="1">
      <c r="A147" s="38"/>
      <c r="B147" s="39"/>
      <c r="C147" s="219" t="s">
        <v>199</v>
      </c>
      <c r="D147" s="219" t="s">
        <v>162</v>
      </c>
      <c r="E147" s="220" t="s">
        <v>185</v>
      </c>
      <c r="F147" s="221" t="s">
        <v>186</v>
      </c>
      <c r="G147" s="222" t="s">
        <v>165</v>
      </c>
      <c r="H147" s="223">
        <v>450.41699999999997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44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166</v>
      </c>
      <c r="AT147" s="231" t="s">
        <v>162</v>
      </c>
      <c r="AU147" s="231" t="s">
        <v>90</v>
      </c>
      <c r="AY147" s="17" t="s">
        <v>160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87</v>
      </c>
      <c r="BK147" s="232">
        <f>ROUND(I147*H147,2)</f>
        <v>0</v>
      </c>
      <c r="BL147" s="17" t="s">
        <v>166</v>
      </c>
      <c r="BM147" s="231" t="s">
        <v>771</v>
      </c>
    </row>
    <row r="148" s="13" customFormat="1">
      <c r="A148" s="13"/>
      <c r="B148" s="233"/>
      <c r="C148" s="234"/>
      <c r="D148" s="235" t="s">
        <v>168</v>
      </c>
      <c r="E148" s="236" t="s">
        <v>1</v>
      </c>
      <c r="F148" s="237" t="s">
        <v>772</v>
      </c>
      <c r="G148" s="234"/>
      <c r="H148" s="238">
        <v>450.41699999999997</v>
      </c>
      <c r="I148" s="239"/>
      <c r="J148" s="234"/>
      <c r="K148" s="234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168</v>
      </c>
      <c r="AU148" s="244" t="s">
        <v>90</v>
      </c>
      <c r="AV148" s="13" t="s">
        <v>90</v>
      </c>
      <c r="AW148" s="13" t="s">
        <v>34</v>
      </c>
      <c r="AX148" s="13" t="s">
        <v>87</v>
      </c>
      <c r="AY148" s="244" t="s">
        <v>160</v>
      </c>
    </row>
    <row r="149" s="2" customFormat="1" ht="37.8" customHeight="1">
      <c r="A149" s="38"/>
      <c r="B149" s="39"/>
      <c r="C149" s="219" t="s">
        <v>204</v>
      </c>
      <c r="D149" s="219" t="s">
        <v>162</v>
      </c>
      <c r="E149" s="220" t="s">
        <v>190</v>
      </c>
      <c r="F149" s="221" t="s">
        <v>191</v>
      </c>
      <c r="G149" s="222" t="s">
        <v>165</v>
      </c>
      <c r="H149" s="223">
        <v>5405.0039999999999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44</v>
      </c>
      <c r="O149" s="91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166</v>
      </c>
      <c r="AT149" s="231" t="s">
        <v>162</v>
      </c>
      <c r="AU149" s="231" t="s">
        <v>90</v>
      </c>
      <c r="AY149" s="17" t="s">
        <v>160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87</v>
      </c>
      <c r="BK149" s="232">
        <f>ROUND(I149*H149,2)</f>
        <v>0</v>
      </c>
      <c r="BL149" s="17" t="s">
        <v>166</v>
      </c>
      <c r="BM149" s="231" t="s">
        <v>773</v>
      </c>
    </row>
    <row r="150" s="13" customFormat="1">
      <c r="A150" s="13"/>
      <c r="B150" s="233"/>
      <c r="C150" s="234"/>
      <c r="D150" s="235" t="s">
        <v>168</v>
      </c>
      <c r="E150" s="236" t="s">
        <v>1</v>
      </c>
      <c r="F150" s="237" t="s">
        <v>774</v>
      </c>
      <c r="G150" s="234"/>
      <c r="H150" s="238">
        <v>5405.0039999999999</v>
      </c>
      <c r="I150" s="239"/>
      <c r="J150" s="234"/>
      <c r="K150" s="234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168</v>
      </c>
      <c r="AU150" s="244" t="s">
        <v>90</v>
      </c>
      <c r="AV150" s="13" t="s">
        <v>90</v>
      </c>
      <c r="AW150" s="13" t="s">
        <v>34</v>
      </c>
      <c r="AX150" s="13" t="s">
        <v>87</v>
      </c>
      <c r="AY150" s="244" t="s">
        <v>160</v>
      </c>
    </row>
    <row r="151" s="2" customFormat="1" ht="24.15" customHeight="1">
      <c r="A151" s="38"/>
      <c r="B151" s="39"/>
      <c r="C151" s="219" t="s">
        <v>210</v>
      </c>
      <c r="D151" s="219" t="s">
        <v>162</v>
      </c>
      <c r="E151" s="220" t="s">
        <v>775</v>
      </c>
      <c r="F151" s="221" t="s">
        <v>776</v>
      </c>
      <c r="G151" s="222" t="s">
        <v>165</v>
      </c>
      <c r="H151" s="223">
        <v>265.58600000000001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44</v>
      </c>
      <c r="O151" s="91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166</v>
      </c>
      <c r="AT151" s="231" t="s">
        <v>162</v>
      </c>
      <c r="AU151" s="231" t="s">
        <v>90</v>
      </c>
      <c r="AY151" s="17" t="s">
        <v>160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87</v>
      </c>
      <c r="BK151" s="232">
        <f>ROUND(I151*H151,2)</f>
        <v>0</v>
      </c>
      <c r="BL151" s="17" t="s">
        <v>166</v>
      </c>
      <c r="BM151" s="231" t="s">
        <v>777</v>
      </c>
    </row>
    <row r="152" s="15" customFormat="1">
      <c r="A152" s="15"/>
      <c r="B152" s="272"/>
      <c r="C152" s="273"/>
      <c r="D152" s="235" t="s">
        <v>168</v>
      </c>
      <c r="E152" s="274" t="s">
        <v>1</v>
      </c>
      <c r="F152" s="275" t="s">
        <v>778</v>
      </c>
      <c r="G152" s="273"/>
      <c r="H152" s="274" t="s">
        <v>1</v>
      </c>
      <c r="I152" s="276"/>
      <c r="J152" s="273"/>
      <c r="K152" s="273"/>
      <c r="L152" s="277"/>
      <c r="M152" s="278"/>
      <c r="N152" s="279"/>
      <c r="O152" s="279"/>
      <c r="P152" s="279"/>
      <c r="Q152" s="279"/>
      <c r="R152" s="279"/>
      <c r="S152" s="279"/>
      <c r="T152" s="280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81" t="s">
        <v>168</v>
      </c>
      <c r="AU152" s="281" t="s">
        <v>90</v>
      </c>
      <c r="AV152" s="15" t="s">
        <v>87</v>
      </c>
      <c r="AW152" s="15" t="s">
        <v>34</v>
      </c>
      <c r="AX152" s="15" t="s">
        <v>79</v>
      </c>
      <c r="AY152" s="281" t="s">
        <v>160</v>
      </c>
    </row>
    <row r="153" s="13" customFormat="1">
      <c r="A153" s="13"/>
      <c r="B153" s="233"/>
      <c r="C153" s="234"/>
      <c r="D153" s="235" t="s">
        <v>168</v>
      </c>
      <c r="E153" s="236" t="s">
        <v>1</v>
      </c>
      <c r="F153" s="237" t="s">
        <v>779</v>
      </c>
      <c r="G153" s="234"/>
      <c r="H153" s="238">
        <v>442.64400000000001</v>
      </c>
      <c r="I153" s="239"/>
      <c r="J153" s="234"/>
      <c r="K153" s="234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168</v>
      </c>
      <c r="AU153" s="244" t="s">
        <v>90</v>
      </c>
      <c r="AV153" s="13" t="s">
        <v>90</v>
      </c>
      <c r="AW153" s="13" t="s">
        <v>34</v>
      </c>
      <c r="AX153" s="13" t="s">
        <v>87</v>
      </c>
      <c r="AY153" s="244" t="s">
        <v>160</v>
      </c>
    </row>
    <row r="154" s="13" customFormat="1">
      <c r="A154" s="13"/>
      <c r="B154" s="233"/>
      <c r="C154" s="234"/>
      <c r="D154" s="235" t="s">
        <v>168</v>
      </c>
      <c r="E154" s="234"/>
      <c r="F154" s="237" t="s">
        <v>780</v>
      </c>
      <c r="G154" s="234"/>
      <c r="H154" s="238">
        <v>265.58600000000001</v>
      </c>
      <c r="I154" s="239"/>
      <c r="J154" s="234"/>
      <c r="K154" s="234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168</v>
      </c>
      <c r="AU154" s="244" t="s">
        <v>90</v>
      </c>
      <c r="AV154" s="13" t="s">
        <v>90</v>
      </c>
      <c r="AW154" s="13" t="s">
        <v>4</v>
      </c>
      <c r="AX154" s="13" t="s">
        <v>87</v>
      </c>
      <c r="AY154" s="244" t="s">
        <v>160</v>
      </c>
    </row>
    <row r="155" s="2" customFormat="1" ht="24.15" customHeight="1">
      <c r="A155" s="38"/>
      <c r="B155" s="39"/>
      <c r="C155" s="219" t="s">
        <v>217</v>
      </c>
      <c r="D155" s="219" t="s">
        <v>162</v>
      </c>
      <c r="E155" s="220" t="s">
        <v>781</v>
      </c>
      <c r="F155" s="221" t="s">
        <v>782</v>
      </c>
      <c r="G155" s="222" t="s">
        <v>165</v>
      </c>
      <c r="H155" s="223">
        <v>227.761</v>
      </c>
      <c r="I155" s="224"/>
      <c r="J155" s="225">
        <f>ROUND(I155*H155,2)</f>
        <v>0</v>
      </c>
      <c r="K155" s="226"/>
      <c r="L155" s="44"/>
      <c r="M155" s="227" t="s">
        <v>1</v>
      </c>
      <c r="N155" s="228" t="s">
        <v>44</v>
      </c>
      <c r="O155" s="91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166</v>
      </c>
      <c r="AT155" s="231" t="s">
        <v>162</v>
      </c>
      <c r="AU155" s="231" t="s">
        <v>90</v>
      </c>
      <c r="AY155" s="17" t="s">
        <v>160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87</v>
      </c>
      <c r="BK155" s="232">
        <f>ROUND(I155*H155,2)</f>
        <v>0</v>
      </c>
      <c r="BL155" s="17" t="s">
        <v>166</v>
      </c>
      <c r="BM155" s="231" t="s">
        <v>783</v>
      </c>
    </row>
    <row r="156" s="13" customFormat="1">
      <c r="A156" s="13"/>
      <c r="B156" s="233"/>
      <c r="C156" s="234"/>
      <c r="D156" s="235" t="s">
        <v>168</v>
      </c>
      <c r="E156" s="236" t="s">
        <v>1</v>
      </c>
      <c r="F156" s="237" t="s">
        <v>784</v>
      </c>
      <c r="G156" s="234"/>
      <c r="H156" s="238">
        <v>227.761</v>
      </c>
      <c r="I156" s="239"/>
      <c r="J156" s="234"/>
      <c r="K156" s="234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168</v>
      </c>
      <c r="AU156" s="244" t="s">
        <v>90</v>
      </c>
      <c r="AV156" s="13" t="s">
        <v>90</v>
      </c>
      <c r="AW156" s="13" t="s">
        <v>34</v>
      </c>
      <c r="AX156" s="13" t="s">
        <v>87</v>
      </c>
      <c r="AY156" s="244" t="s">
        <v>160</v>
      </c>
    </row>
    <row r="157" s="2" customFormat="1" ht="16.5" customHeight="1">
      <c r="A157" s="38"/>
      <c r="B157" s="39"/>
      <c r="C157" s="256" t="s">
        <v>223</v>
      </c>
      <c r="D157" s="256" t="s">
        <v>211</v>
      </c>
      <c r="E157" s="257" t="s">
        <v>785</v>
      </c>
      <c r="F157" s="258" t="s">
        <v>786</v>
      </c>
      <c r="G157" s="259" t="s">
        <v>214</v>
      </c>
      <c r="H157" s="260">
        <v>455.52199999999999</v>
      </c>
      <c r="I157" s="261"/>
      <c r="J157" s="262">
        <f>ROUND(I157*H157,2)</f>
        <v>0</v>
      </c>
      <c r="K157" s="263"/>
      <c r="L157" s="264"/>
      <c r="M157" s="265" t="s">
        <v>1</v>
      </c>
      <c r="N157" s="266" t="s">
        <v>44</v>
      </c>
      <c r="O157" s="91"/>
      <c r="P157" s="229">
        <f>O157*H157</f>
        <v>0</v>
      </c>
      <c r="Q157" s="229">
        <v>1</v>
      </c>
      <c r="R157" s="229">
        <f>Q157*H157</f>
        <v>455.52199999999999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204</v>
      </c>
      <c r="AT157" s="231" t="s">
        <v>211</v>
      </c>
      <c r="AU157" s="231" t="s">
        <v>90</v>
      </c>
      <c r="AY157" s="17" t="s">
        <v>160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87</v>
      </c>
      <c r="BK157" s="232">
        <f>ROUND(I157*H157,2)</f>
        <v>0</v>
      </c>
      <c r="BL157" s="17" t="s">
        <v>166</v>
      </c>
      <c r="BM157" s="231" t="s">
        <v>787</v>
      </c>
    </row>
    <row r="158" s="13" customFormat="1">
      <c r="A158" s="13"/>
      <c r="B158" s="233"/>
      <c r="C158" s="234"/>
      <c r="D158" s="235" t="s">
        <v>168</v>
      </c>
      <c r="E158" s="236" t="s">
        <v>1</v>
      </c>
      <c r="F158" s="237" t="s">
        <v>788</v>
      </c>
      <c r="G158" s="234"/>
      <c r="H158" s="238">
        <v>455.52199999999999</v>
      </c>
      <c r="I158" s="239"/>
      <c r="J158" s="234"/>
      <c r="K158" s="234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168</v>
      </c>
      <c r="AU158" s="244" t="s">
        <v>90</v>
      </c>
      <c r="AV158" s="13" t="s">
        <v>90</v>
      </c>
      <c r="AW158" s="13" t="s">
        <v>34</v>
      </c>
      <c r="AX158" s="13" t="s">
        <v>87</v>
      </c>
      <c r="AY158" s="244" t="s">
        <v>160</v>
      </c>
    </row>
    <row r="159" s="2" customFormat="1" ht="24.15" customHeight="1">
      <c r="A159" s="38"/>
      <c r="B159" s="39"/>
      <c r="C159" s="219" t="s">
        <v>227</v>
      </c>
      <c r="D159" s="219" t="s">
        <v>162</v>
      </c>
      <c r="E159" s="220" t="s">
        <v>789</v>
      </c>
      <c r="F159" s="221" t="s">
        <v>790</v>
      </c>
      <c r="G159" s="222" t="s">
        <v>165</v>
      </c>
      <c r="H159" s="223">
        <v>442.64400000000001</v>
      </c>
      <c r="I159" s="224"/>
      <c r="J159" s="225">
        <f>ROUND(I159*H159,2)</f>
        <v>0</v>
      </c>
      <c r="K159" s="226"/>
      <c r="L159" s="44"/>
      <c r="M159" s="227" t="s">
        <v>1</v>
      </c>
      <c r="N159" s="228" t="s">
        <v>44</v>
      </c>
      <c r="O159" s="91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166</v>
      </c>
      <c r="AT159" s="231" t="s">
        <v>162</v>
      </c>
      <c r="AU159" s="231" t="s">
        <v>90</v>
      </c>
      <c r="AY159" s="17" t="s">
        <v>160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87</v>
      </c>
      <c r="BK159" s="232">
        <f>ROUND(I159*H159,2)</f>
        <v>0</v>
      </c>
      <c r="BL159" s="17" t="s">
        <v>166</v>
      </c>
      <c r="BM159" s="231" t="s">
        <v>791</v>
      </c>
    </row>
    <row r="160" s="13" customFormat="1">
      <c r="A160" s="13"/>
      <c r="B160" s="233"/>
      <c r="C160" s="234"/>
      <c r="D160" s="235" t="s">
        <v>168</v>
      </c>
      <c r="E160" s="236" t="s">
        <v>1</v>
      </c>
      <c r="F160" s="237" t="s">
        <v>752</v>
      </c>
      <c r="G160" s="234"/>
      <c r="H160" s="238">
        <v>584.12</v>
      </c>
      <c r="I160" s="239"/>
      <c r="J160" s="234"/>
      <c r="K160" s="234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168</v>
      </c>
      <c r="AU160" s="244" t="s">
        <v>90</v>
      </c>
      <c r="AV160" s="13" t="s">
        <v>90</v>
      </c>
      <c r="AW160" s="13" t="s">
        <v>34</v>
      </c>
      <c r="AX160" s="13" t="s">
        <v>79</v>
      </c>
      <c r="AY160" s="244" t="s">
        <v>160</v>
      </c>
    </row>
    <row r="161" s="13" customFormat="1">
      <c r="A161" s="13"/>
      <c r="B161" s="233"/>
      <c r="C161" s="234"/>
      <c r="D161" s="235" t="s">
        <v>168</v>
      </c>
      <c r="E161" s="236" t="s">
        <v>1</v>
      </c>
      <c r="F161" s="237" t="s">
        <v>792</v>
      </c>
      <c r="G161" s="234"/>
      <c r="H161" s="238">
        <v>-257.32900000000001</v>
      </c>
      <c r="I161" s="239"/>
      <c r="J161" s="234"/>
      <c r="K161" s="234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168</v>
      </c>
      <c r="AU161" s="244" t="s">
        <v>90</v>
      </c>
      <c r="AV161" s="13" t="s">
        <v>90</v>
      </c>
      <c r="AW161" s="13" t="s">
        <v>34</v>
      </c>
      <c r="AX161" s="13" t="s">
        <v>79</v>
      </c>
      <c r="AY161" s="244" t="s">
        <v>160</v>
      </c>
    </row>
    <row r="162" s="13" customFormat="1">
      <c r="A162" s="13"/>
      <c r="B162" s="233"/>
      <c r="C162" s="234"/>
      <c r="D162" s="235" t="s">
        <v>168</v>
      </c>
      <c r="E162" s="236" t="s">
        <v>1</v>
      </c>
      <c r="F162" s="237" t="s">
        <v>793</v>
      </c>
      <c r="G162" s="234"/>
      <c r="H162" s="238">
        <v>115.85299999999999</v>
      </c>
      <c r="I162" s="239"/>
      <c r="J162" s="234"/>
      <c r="K162" s="234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168</v>
      </c>
      <c r="AU162" s="244" t="s">
        <v>90</v>
      </c>
      <c r="AV162" s="13" t="s">
        <v>90</v>
      </c>
      <c r="AW162" s="13" t="s">
        <v>34</v>
      </c>
      <c r="AX162" s="13" t="s">
        <v>79</v>
      </c>
      <c r="AY162" s="244" t="s">
        <v>160</v>
      </c>
    </row>
    <row r="163" s="14" customFormat="1">
      <c r="A163" s="14"/>
      <c r="B163" s="245"/>
      <c r="C163" s="246"/>
      <c r="D163" s="235" t="s">
        <v>168</v>
      </c>
      <c r="E163" s="247" t="s">
        <v>1</v>
      </c>
      <c r="F163" s="248" t="s">
        <v>175</v>
      </c>
      <c r="G163" s="246"/>
      <c r="H163" s="249">
        <v>442.64400000000001</v>
      </c>
      <c r="I163" s="250"/>
      <c r="J163" s="246"/>
      <c r="K163" s="246"/>
      <c r="L163" s="251"/>
      <c r="M163" s="252"/>
      <c r="N163" s="253"/>
      <c r="O163" s="253"/>
      <c r="P163" s="253"/>
      <c r="Q163" s="253"/>
      <c r="R163" s="253"/>
      <c r="S163" s="253"/>
      <c r="T163" s="25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5" t="s">
        <v>168</v>
      </c>
      <c r="AU163" s="255" t="s">
        <v>90</v>
      </c>
      <c r="AV163" s="14" t="s">
        <v>166</v>
      </c>
      <c r="AW163" s="14" t="s">
        <v>34</v>
      </c>
      <c r="AX163" s="14" t="s">
        <v>87</v>
      </c>
      <c r="AY163" s="255" t="s">
        <v>160</v>
      </c>
    </row>
    <row r="164" s="2" customFormat="1" ht="33" customHeight="1">
      <c r="A164" s="38"/>
      <c r="B164" s="39"/>
      <c r="C164" s="219" t="s">
        <v>233</v>
      </c>
      <c r="D164" s="219" t="s">
        <v>162</v>
      </c>
      <c r="E164" s="220" t="s">
        <v>794</v>
      </c>
      <c r="F164" s="221" t="s">
        <v>795</v>
      </c>
      <c r="G164" s="222" t="s">
        <v>165</v>
      </c>
      <c r="H164" s="223">
        <v>38.591999999999999</v>
      </c>
      <c r="I164" s="224"/>
      <c r="J164" s="225">
        <f>ROUND(I164*H164,2)</f>
        <v>0</v>
      </c>
      <c r="K164" s="226"/>
      <c r="L164" s="44"/>
      <c r="M164" s="227" t="s">
        <v>1</v>
      </c>
      <c r="N164" s="228" t="s">
        <v>44</v>
      </c>
      <c r="O164" s="91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166</v>
      </c>
      <c r="AT164" s="231" t="s">
        <v>162</v>
      </c>
      <c r="AU164" s="231" t="s">
        <v>90</v>
      </c>
      <c r="AY164" s="17" t="s">
        <v>160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87</v>
      </c>
      <c r="BK164" s="232">
        <f>ROUND(I164*H164,2)</f>
        <v>0</v>
      </c>
      <c r="BL164" s="17" t="s">
        <v>166</v>
      </c>
      <c r="BM164" s="231" t="s">
        <v>796</v>
      </c>
    </row>
    <row r="165" s="13" customFormat="1">
      <c r="A165" s="13"/>
      <c r="B165" s="233"/>
      <c r="C165" s="234"/>
      <c r="D165" s="235" t="s">
        <v>168</v>
      </c>
      <c r="E165" s="236" t="s">
        <v>1</v>
      </c>
      <c r="F165" s="237" t="s">
        <v>797</v>
      </c>
      <c r="G165" s="234"/>
      <c r="H165" s="238">
        <v>38.591999999999999</v>
      </c>
      <c r="I165" s="239"/>
      <c r="J165" s="234"/>
      <c r="K165" s="234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168</v>
      </c>
      <c r="AU165" s="244" t="s">
        <v>90</v>
      </c>
      <c r="AV165" s="13" t="s">
        <v>90</v>
      </c>
      <c r="AW165" s="13" t="s">
        <v>34</v>
      </c>
      <c r="AX165" s="13" t="s">
        <v>87</v>
      </c>
      <c r="AY165" s="244" t="s">
        <v>160</v>
      </c>
    </row>
    <row r="166" s="2" customFormat="1" ht="16.5" customHeight="1">
      <c r="A166" s="38"/>
      <c r="B166" s="39"/>
      <c r="C166" s="256" t="s">
        <v>239</v>
      </c>
      <c r="D166" s="256" t="s">
        <v>211</v>
      </c>
      <c r="E166" s="257" t="s">
        <v>798</v>
      </c>
      <c r="F166" s="258" t="s">
        <v>799</v>
      </c>
      <c r="G166" s="259" t="s">
        <v>214</v>
      </c>
      <c r="H166" s="260">
        <v>77.183999999999998</v>
      </c>
      <c r="I166" s="261"/>
      <c r="J166" s="262">
        <f>ROUND(I166*H166,2)</f>
        <v>0</v>
      </c>
      <c r="K166" s="263"/>
      <c r="L166" s="264"/>
      <c r="M166" s="265" t="s">
        <v>1</v>
      </c>
      <c r="N166" s="266" t="s">
        <v>44</v>
      </c>
      <c r="O166" s="91"/>
      <c r="P166" s="229">
        <f>O166*H166</f>
        <v>0</v>
      </c>
      <c r="Q166" s="229">
        <v>1</v>
      </c>
      <c r="R166" s="229">
        <f>Q166*H166</f>
        <v>77.183999999999998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204</v>
      </c>
      <c r="AT166" s="231" t="s">
        <v>211</v>
      </c>
      <c r="AU166" s="231" t="s">
        <v>90</v>
      </c>
      <c r="AY166" s="17" t="s">
        <v>160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87</v>
      </c>
      <c r="BK166" s="232">
        <f>ROUND(I166*H166,2)</f>
        <v>0</v>
      </c>
      <c r="BL166" s="17" t="s">
        <v>166</v>
      </c>
      <c r="BM166" s="231" t="s">
        <v>800</v>
      </c>
    </row>
    <row r="167" s="13" customFormat="1">
      <c r="A167" s="13"/>
      <c r="B167" s="233"/>
      <c r="C167" s="234"/>
      <c r="D167" s="235" t="s">
        <v>168</v>
      </c>
      <c r="E167" s="236" t="s">
        <v>1</v>
      </c>
      <c r="F167" s="237" t="s">
        <v>801</v>
      </c>
      <c r="G167" s="234"/>
      <c r="H167" s="238">
        <v>77.183999999999998</v>
      </c>
      <c r="I167" s="239"/>
      <c r="J167" s="234"/>
      <c r="K167" s="234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168</v>
      </c>
      <c r="AU167" s="244" t="s">
        <v>90</v>
      </c>
      <c r="AV167" s="13" t="s">
        <v>90</v>
      </c>
      <c r="AW167" s="13" t="s">
        <v>34</v>
      </c>
      <c r="AX167" s="13" t="s">
        <v>87</v>
      </c>
      <c r="AY167" s="244" t="s">
        <v>160</v>
      </c>
    </row>
    <row r="168" s="2" customFormat="1" ht="24.15" customHeight="1">
      <c r="A168" s="38"/>
      <c r="B168" s="39"/>
      <c r="C168" s="219" t="s">
        <v>8</v>
      </c>
      <c r="D168" s="219" t="s">
        <v>162</v>
      </c>
      <c r="E168" s="220" t="s">
        <v>802</v>
      </c>
      <c r="F168" s="221" t="s">
        <v>803</v>
      </c>
      <c r="G168" s="222" t="s">
        <v>220</v>
      </c>
      <c r="H168" s="223">
        <v>80</v>
      </c>
      <c r="I168" s="224"/>
      <c r="J168" s="225">
        <f>ROUND(I168*H168,2)</f>
        <v>0</v>
      </c>
      <c r="K168" s="226"/>
      <c r="L168" s="44"/>
      <c r="M168" s="227" t="s">
        <v>1</v>
      </c>
      <c r="N168" s="228" t="s">
        <v>44</v>
      </c>
      <c r="O168" s="91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1" t="s">
        <v>166</v>
      </c>
      <c r="AT168" s="231" t="s">
        <v>162</v>
      </c>
      <c r="AU168" s="231" t="s">
        <v>90</v>
      </c>
      <c r="AY168" s="17" t="s">
        <v>160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7" t="s">
        <v>87</v>
      </c>
      <c r="BK168" s="232">
        <f>ROUND(I168*H168,2)</f>
        <v>0</v>
      </c>
      <c r="BL168" s="17" t="s">
        <v>166</v>
      </c>
      <c r="BM168" s="231" t="s">
        <v>804</v>
      </c>
    </row>
    <row r="169" s="15" customFormat="1">
      <c r="A169" s="15"/>
      <c r="B169" s="272"/>
      <c r="C169" s="273"/>
      <c r="D169" s="235" t="s">
        <v>168</v>
      </c>
      <c r="E169" s="274" t="s">
        <v>1</v>
      </c>
      <c r="F169" s="275" t="s">
        <v>805</v>
      </c>
      <c r="G169" s="273"/>
      <c r="H169" s="274" t="s">
        <v>1</v>
      </c>
      <c r="I169" s="276"/>
      <c r="J169" s="273"/>
      <c r="K169" s="273"/>
      <c r="L169" s="277"/>
      <c r="M169" s="278"/>
      <c r="N169" s="279"/>
      <c r="O169" s="279"/>
      <c r="P169" s="279"/>
      <c r="Q169" s="279"/>
      <c r="R169" s="279"/>
      <c r="S169" s="279"/>
      <c r="T169" s="280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81" t="s">
        <v>168</v>
      </c>
      <c r="AU169" s="281" t="s">
        <v>90</v>
      </c>
      <c r="AV169" s="15" t="s">
        <v>87</v>
      </c>
      <c r="AW169" s="15" t="s">
        <v>34</v>
      </c>
      <c r="AX169" s="15" t="s">
        <v>79</v>
      </c>
      <c r="AY169" s="281" t="s">
        <v>160</v>
      </c>
    </row>
    <row r="170" s="13" customFormat="1">
      <c r="A170" s="13"/>
      <c r="B170" s="233"/>
      <c r="C170" s="234"/>
      <c r="D170" s="235" t="s">
        <v>168</v>
      </c>
      <c r="E170" s="236" t="s">
        <v>1</v>
      </c>
      <c r="F170" s="237" t="s">
        <v>806</v>
      </c>
      <c r="G170" s="234"/>
      <c r="H170" s="238">
        <v>80</v>
      </c>
      <c r="I170" s="239"/>
      <c r="J170" s="234"/>
      <c r="K170" s="234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168</v>
      </c>
      <c r="AU170" s="244" t="s">
        <v>90</v>
      </c>
      <c r="AV170" s="13" t="s">
        <v>90</v>
      </c>
      <c r="AW170" s="13" t="s">
        <v>34</v>
      </c>
      <c r="AX170" s="13" t="s">
        <v>87</v>
      </c>
      <c r="AY170" s="244" t="s">
        <v>160</v>
      </c>
    </row>
    <row r="171" s="2" customFormat="1" ht="16.5" customHeight="1">
      <c r="A171" s="38"/>
      <c r="B171" s="39"/>
      <c r="C171" s="256" t="s">
        <v>247</v>
      </c>
      <c r="D171" s="256" t="s">
        <v>211</v>
      </c>
      <c r="E171" s="257" t="s">
        <v>228</v>
      </c>
      <c r="F171" s="258" t="s">
        <v>229</v>
      </c>
      <c r="G171" s="259" t="s">
        <v>230</v>
      </c>
      <c r="H171" s="260">
        <v>1.6000000000000001</v>
      </c>
      <c r="I171" s="261"/>
      <c r="J171" s="262">
        <f>ROUND(I171*H171,2)</f>
        <v>0</v>
      </c>
      <c r="K171" s="263"/>
      <c r="L171" s="264"/>
      <c r="M171" s="265" t="s">
        <v>1</v>
      </c>
      <c r="N171" s="266" t="s">
        <v>44</v>
      </c>
      <c r="O171" s="91"/>
      <c r="P171" s="229">
        <f>O171*H171</f>
        <v>0</v>
      </c>
      <c r="Q171" s="229">
        <v>0.001</v>
      </c>
      <c r="R171" s="229">
        <f>Q171*H171</f>
        <v>0.0016000000000000001</v>
      </c>
      <c r="S171" s="229">
        <v>0</v>
      </c>
      <c r="T171" s="23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1" t="s">
        <v>204</v>
      </c>
      <c r="AT171" s="231" t="s">
        <v>211</v>
      </c>
      <c r="AU171" s="231" t="s">
        <v>90</v>
      </c>
      <c r="AY171" s="17" t="s">
        <v>160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7" t="s">
        <v>87</v>
      </c>
      <c r="BK171" s="232">
        <f>ROUND(I171*H171,2)</f>
        <v>0</v>
      </c>
      <c r="BL171" s="17" t="s">
        <v>166</v>
      </c>
      <c r="BM171" s="231" t="s">
        <v>807</v>
      </c>
    </row>
    <row r="172" s="13" customFormat="1">
      <c r="A172" s="13"/>
      <c r="B172" s="233"/>
      <c r="C172" s="234"/>
      <c r="D172" s="235" t="s">
        <v>168</v>
      </c>
      <c r="E172" s="234"/>
      <c r="F172" s="237" t="s">
        <v>808</v>
      </c>
      <c r="G172" s="234"/>
      <c r="H172" s="238">
        <v>1.6000000000000001</v>
      </c>
      <c r="I172" s="239"/>
      <c r="J172" s="234"/>
      <c r="K172" s="234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168</v>
      </c>
      <c r="AU172" s="244" t="s">
        <v>90</v>
      </c>
      <c r="AV172" s="13" t="s">
        <v>90</v>
      </c>
      <c r="AW172" s="13" t="s">
        <v>4</v>
      </c>
      <c r="AX172" s="13" t="s">
        <v>87</v>
      </c>
      <c r="AY172" s="244" t="s">
        <v>160</v>
      </c>
    </row>
    <row r="173" s="12" customFormat="1" ht="22.8" customHeight="1">
      <c r="A173" s="12"/>
      <c r="B173" s="203"/>
      <c r="C173" s="204"/>
      <c r="D173" s="205" t="s">
        <v>78</v>
      </c>
      <c r="E173" s="217" t="s">
        <v>90</v>
      </c>
      <c r="F173" s="217" t="s">
        <v>238</v>
      </c>
      <c r="G173" s="204"/>
      <c r="H173" s="204"/>
      <c r="I173" s="207"/>
      <c r="J173" s="218">
        <f>BK173</f>
        <v>0</v>
      </c>
      <c r="K173" s="204"/>
      <c r="L173" s="209"/>
      <c r="M173" s="210"/>
      <c r="N173" s="211"/>
      <c r="O173" s="211"/>
      <c r="P173" s="212">
        <f>SUM(P174:P180)</f>
        <v>0</v>
      </c>
      <c r="Q173" s="211"/>
      <c r="R173" s="212">
        <f>SUM(R174:R180)</f>
        <v>58.570156439999998</v>
      </c>
      <c r="S173" s="211"/>
      <c r="T173" s="213">
        <f>SUM(T174:T180)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4" t="s">
        <v>87</v>
      </c>
      <c r="AT173" s="215" t="s">
        <v>78</v>
      </c>
      <c r="AU173" s="215" t="s">
        <v>87</v>
      </c>
      <c r="AY173" s="214" t="s">
        <v>160</v>
      </c>
      <c r="BK173" s="216">
        <f>SUM(BK174:BK180)</f>
        <v>0</v>
      </c>
    </row>
    <row r="174" s="2" customFormat="1" ht="24.15" customHeight="1">
      <c r="A174" s="38"/>
      <c r="B174" s="39"/>
      <c r="C174" s="219" t="s">
        <v>254</v>
      </c>
      <c r="D174" s="219" t="s">
        <v>162</v>
      </c>
      <c r="E174" s="220" t="s">
        <v>809</v>
      </c>
      <c r="F174" s="221" t="s">
        <v>810</v>
      </c>
      <c r="G174" s="222" t="s">
        <v>220</v>
      </c>
      <c r="H174" s="223">
        <v>56.159999999999997</v>
      </c>
      <c r="I174" s="224"/>
      <c r="J174" s="225">
        <f>ROUND(I174*H174,2)</f>
        <v>0</v>
      </c>
      <c r="K174" s="226"/>
      <c r="L174" s="44"/>
      <c r="M174" s="227" t="s">
        <v>1</v>
      </c>
      <c r="N174" s="228" t="s">
        <v>44</v>
      </c>
      <c r="O174" s="91"/>
      <c r="P174" s="229">
        <f>O174*H174</f>
        <v>0</v>
      </c>
      <c r="Q174" s="229">
        <v>9.8999999999999994E-05</v>
      </c>
      <c r="R174" s="229">
        <f>Q174*H174</f>
        <v>0.0055598399999999991</v>
      </c>
      <c r="S174" s="229">
        <v>0</v>
      </c>
      <c r="T174" s="23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1" t="s">
        <v>166</v>
      </c>
      <c r="AT174" s="231" t="s">
        <v>162</v>
      </c>
      <c r="AU174" s="231" t="s">
        <v>90</v>
      </c>
      <c r="AY174" s="17" t="s">
        <v>160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7" t="s">
        <v>87</v>
      </c>
      <c r="BK174" s="232">
        <f>ROUND(I174*H174,2)</f>
        <v>0</v>
      </c>
      <c r="BL174" s="17" t="s">
        <v>166</v>
      </c>
      <c r="BM174" s="231" t="s">
        <v>811</v>
      </c>
    </row>
    <row r="175" s="15" customFormat="1">
      <c r="A175" s="15"/>
      <c r="B175" s="272"/>
      <c r="C175" s="273"/>
      <c r="D175" s="235" t="s">
        <v>168</v>
      </c>
      <c r="E175" s="274" t="s">
        <v>1</v>
      </c>
      <c r="F175" s="275" t="s">
        <v>812</v>
      </c>
      <c r="G175" s="273"/>
      <c r="H175" s="274" t="s">
        <v>1</v>
      </c>
      <c r="I175" s="276"/>
      <c r="J175" s="273"/>
      <c r="K175" s="273"/>
      <c r="L175" s="277"/>
      <c r="M175" s="278"/>
      <c r="N175" s="279"/>
      <c r="O175" s="279"/>
      <c r="P175" s="279"/>
      <c r="Q175" s="279"/>
      <c r="R175" s="279"/>
      <c r="S175" s="279"/>
      <c r="T175" s="280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81" t="s">
        <v>168</v>
      </c>
      <c r="AU175" s="281" t="s">
        <v>90</v>
      </c>
      <c r="AV175" s="15" t="s">
        <v>87</v>
      </c>
      <c r="AW175" s="15" t="s">
        <v>34</v>
      </c>
      <c r="AX175" s="15" t="s">
        <v>79</v>
      </c>
      <c r="AY175" s="281" t="s">
        <v>160</v>
      </c>
    </row>
    <row r="176" s="13" customFormat="1">
      <c r="A176" s="13"/>
      <c r="B176" s="233"/>
      <c r="C176" s="234"/>
      <c r="D176" s="235" t="s">
        <v>168</v>
      </c>
      <c r="E176" s="236" t="s">
        <v>1</v>
      </c>
      <c r="F176" s="237" t="s">
        <v>813</v>
      </c>
      <c r="G176" s="234"/>
      <c r="H176" s="238">
        <v>56.159999999999997</v>
      </c>
      <c r="I176" s="239"/>
      <c r="J176" s="234"/>
      <c r="K176" s="234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168</v>
      </c>
      <c r="AU176" s="244" t="s">
        <v>90</v>
      </c>
      <c r="AV176" s="13" t="s">
        <v>90</v>
      </c>
      <c r="AW176" s="13" t="s">
        <v>34</v>
      </c>
      <c r="AX176" s="13" t="s">
        <v>87</v>
      </c>
      <c r="AY176" s="244" t="s">
        <v>160</v>
      </c>
    </row>
    <row r="177" s="2" customFormat="1" ht="24.15" customHeight="1">
      <c r="A177" s="38"/>
      <c r="B177" s="39"/>
      <c r="C177" s="256" t="s">
        <v>259</v>
      </c>
      <c r="D177" s="256" t="s">
        <v>211</v>
      </c>
      <c r="E177" s="257" t="s">
        <v>814</v>
      </c>
      <c r="F177" s="258" t="s">
        <v>815</v>
      </c>
      <c r="G177" s="259" t="s">
        <v>220</v>
      </c>
      <c r="H177" s="260">
        <v>66.522000000000006</v>
      </c>
      <c r="I177" s="261"/>
      <c r="J177" s="262">
        <f>ROUND(I177*H177,2)</f>
        <v>0</v>
      </c>
      <c r="K177" s="263"/>
      <c r="L177" s="264"/>
      <c r="M177" s="265" t="s">
        <v>1</v>
      </c>
      <c r="N177" s="266" t="s">
        <v>44</v>
      </c>
      <c r="O177" s="91"/>
      <c r="P177" s="229">
        <f>O177*H177</f>
        <v>0</v>
      </c>
      <c r="Q177" s="229">
        <v>0.00029999999999999997</v>
      </c>
      <c r="R177" s="229">
        <f>Q177*H177</f>
        <v>0.019956600000000001</v>
      </c>
      <c r="S177" s="229">
        <v>0</v>
      </c>
      <c r="T177" s="23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1" t="s">
        <v>204</v>
      </c>
      <c r="AT177" s="231" t="s">
        <v>211</v>
      </c>
      <c r="AU177" s="231" t="s">
        <v>90</v>
      </c>
      <c r="AY177" s="17" t="s">
        <v>160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7" t="s">
        <v>87</v>
      </c>
      <c r="BK177" s="232">
        <f>ROUND(I177*H177,2)</f>
        <v>0</v>
      </c>
      <c r="BL177" s="17" t="s">
        <v>166</v>
      </c>
      <c r="BM177" s="231" t="s">
        <v>816</v>
      </c>
    </row>
    <row r="178" s="13" customFormat="1">
      <c r="A178" s="13"/>
      <c r="B178" s="233"/>
      <c r="C178" s="234"/>
      <c r="D178" s="235" t="s">
        <v>168</v>
      </c>
      <c r="E178" s="234"/>
      <c r="F178" s="237" t="s">
        <v>817</v>
      </c>
      <c r="G178" s="234"/>
      <c r="H178" s="238">
        <v>66.522000000000006</v>
      </c>
      <c r="I178" s="239"/>
      <c r="J178" s="234"/>
      <c r="K178" s="234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168</v>
      </c>
      <c r="AU178" s="244" t="s">
        <v>90</v>
      </c>
      <c r="AV178" s="13" t="s">
        <v>90</v>
      </c>
      <c r="AW178" s="13" t="s">
        <v>4</v>
      </c>
      <c r="AX178" s="13" t="s">
        <v>87</v>
      </c>
      <c r="AY178" s="244" t="s">
        <v>160</v>
      </c>
    </row>
    <row r="179" s="2" customFormat="1" ht="24.15" customHeight="1">
      <c r="A179" s="38"/>
      <c r="B179" s="39"/>
      <c r="C179" s="219" t="s">
        <v>271</v>
      </c>
      <c r="D179" s="219" t="s">
        <v>162</v>
      </c>
      <c r="E179" s="220" t="s">
        <v>818</v>
      </c>
      <c r="F179" s="221" t="s">
        <v>819</v>
      </c>
      <c r="G179" s="222" t="s">
        <v>165</v>
      </c>
      <c r="H179" s="223">
        <v>29.568000000000001</v>
      </c>
      <c r="I179" s="224"/>
      <c r="J179" s="225">
        <f>ROUND(I179*H179,2)</f>
        <v>0</v>
      </c>
      <c r="K179" s="226"/>
      <c r="L179" s="44"/>
      <c r="M179" s="227" t="s">
        <v>1</v>
      </c>
      <c r="N179" s="228" t="s">
        <v>44</v>
      </c>
      <c r="O179" s="91"/>
      <c r="P179" s="229">
        <f>O179*H179</f>
        <v>0</v>
      </c>
      <c r="Q179" s="229">
        <v>1.98</v>
      </c>
      <c r="R179" s="229">
        <f>Q179*H179</f>
        <v>58.544640000000001</v>
      </c>
      <c r="S179" s="229">
        <v>0</v>
      </c>
      <c r="T179" s="23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1" t="s">
        <v>166</v>
      </c>
      <c r="AT179" s="231" t="s">
        <v>162</v>
      </c>
      <c r="AU179" s="231" t="s">
        <v>90</v>
      </c>
      <c r="AY179" s="17" t="s">
        <v>160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7" t="s">
        <v>87</v>
      </c>
      <c r="BK179" s="232">
        <f>ROUND(I179*H179,2)</f>
        <v>0</v>
      </c>
      <c r="BL179" s="17" t="s">
        <v>166</v>
      </c>
      <c r="BM179" s="231" t="s">
        <v>820</v>
      </c>
    </row>
    <row r="180" s="13" customFormat="1">
      <c r="A180" s="13"/>
      <c r="B180" s="233"/>
      <c r="C180" s="234"/>
      <c r="D180" s="235" t="s">
        <v>168</v>
      </c>
      <c r="E180" s="236" t="s">
        <v>1</v>
      </c>
      <c r="F180" s="237" t="s">
        <v>821</v>
      </c>
      <c r="G180" s="234"/>
      <c r="H180" s="238">
        <v>29.568000000000001</v>
      </c>
      <c r="I180" s="239"/>
      <c r="J180" s="234"/>
      <c r="K180" s="234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168</v>
      </c>
      <c r="AU180" s="244" t="s">
        <v>90</v>
      </c>
      <c r="AV180" s="13" t="s">
        <v>90</v>
      </c>
      <c r="AW180" s="13" t="s">
        <v>34</v>
      </c>
      <c r="AX180" s="13" t="s">
        <v>87</v>
      </c>
      <c r="AY180" s="244" t="s">
        <v>160</v>
      </c>
    </row>
    <row r="181" s="12" customFormat="1" ht="22.8" customHeight="1">
      <c r="A181" s="12"/>
      <c r="B181" s="203"/>
      <c r="C181" s="204"/>
      <c r="D181" s="205" t="s">
        <v>78</v>
      </c>
      <c r="E181" s="217" t="s">
        <v>180</v>
      </c>
      <c r="F181" s="217" t="s">
        <v>543</v>
      </c>
      <c r="G181" s="204"/>
      <c r="H181" s="204"/>
      <c r="I181" s="207"/>
      <c r="J181" s="218">
        <f>BK181</f>
        <v>0</v>
      </c>
      <c r="K181" s="204"/>
      <c r="L181" s="209"/>
      <c r="M181" s="210"/>
      <c r="N181" s="211"/>
      <c r="O181" s="211"/>
      <c r="P181" s="212">
        <f>SUM(P182:P187)</f>
        <v>0</v>
      </c>
      <c r="Q181" s="211"/>
      <c r="R181" s="212">
        <f>SUM(R182:R187)</f>
        <v>0.41920000000000002</v>
      </c>
      <c r="S181" s="211"/>
      <c r="T181" s="213">
        <f>SUM(T182:T187)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4" t="s">
        <v>87</v>
      </c>
      <c r="AT181" s="215" t="s">
        <v>78</v>
      </c>
      <c r="AU181" s="215" t="s">
        <v>87</v>
      </c>
      <c r="AY181" s="214" t="s">
        <v>160</v>
      </c>
      <c r="BK181" s="216">
        <f>SUM(BK182:BK187)</f>
        <v>0</v>
      </c>
    </row>
    <row r="182" s="2" customFormat="1" ht="16.5" customHeight="1">
      <c r="A182" s="38"/>
      <c r="B182" s="39"/>
      <c r="C182" s="219" t="s">
        <v>276</v>
      </c>
      <c r="D182" s="219" t="s">
        <v>162</v>
      </c>
      <c r="E182" s="220" t="s">
        <v>822</v>
      </c>
      <c r="F182" s="221" t="s">
        <v>823</v>
      </c>
      <c r="G182" s="222" t="s">
        <v>364</v>
      </c>
      <c r="H182" s="223">
        <v>8</v>
      </c>
      <c r="I182" s="224"/>
      <c r="J182" s="225">
        <f>ROUND(I182*H182,2)</f>
        <v>0</v>
      </c>
      <c r="K182" s="226"/>
      <c r="L182" s="44"/>
      <c r="M182" s="227" t="s">
        <v>1</v>
      </c>
      <c r="N182" s="228" t="s">
        <v>44</v>
      </c>
      <c r="O182" s="91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1" t="s">
        <v>166</v>
      </c>
      <c r="AT182" s="231" t="s">
        <v>162</v>
      </c>
      <c r="AU182" s="231" t="s">
        <v>90</v>
      </c>
      <c r="AY182" s="17" t="s">
        <v>160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7" t="s">
        <v>87</v>
      </c>
      <c r="BK182" s="232">
        <f>ROUND(I182*H182,2)</f>
        <v>0</v>
      </c>
      <c r="BL182" s="17" t="s">
        <v>166</v>
      </c>
      <c r="BM182" s="231" t="s">
        <v>824</v>
      </c>
    </row>
    <row r="183" s="2" customFormat="1" ht="24.15" customHeight="1">
      <c r="A183" s="38"/>
      <c r="B183" s="39"/>
      <c r="C183" s="256" t="s">
        <v>7</v>
      </c>
      <c r="D183" s="256" t="s">
        <v>211</v>
      </c>
      <c r="E183" s="257" t="s">
        <v>825</v>
      </c>
      <c r="F183" s="258" t="s">
        <v>826</v>
      </c>
      <c r="G183" s="259" t="s">
        <v>364</v>
      </c>
      <c r="H183" s="260">
        <v>8</v>
      </c>
      <c r="I183" s="261"/>
      <c r="J183" s="262">
        <f>ROUND(I183*H183,2)</f>
        <v>0</v>
      </c>
      <c r="K183" s="263"/>
      <c r="L183" s="264"/>
      <c r="M183" s="265" t="s">
        <v>1</v>
      </c>
      <c r="N183" s="266" t="s">
        <v>44</v>
      </c>
      <c r="O183" s="91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1" t="s">
        <v>204</v>
      </c>
      <c r="AT183" s="231" t="s">
        <v>211</v>
      </c>
      <c r="AU183" s="231" t="s">
        <v>90</v>
      </c>
      <c r="AY183" s="17" t="s">
        <v>160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7" t="s">
        <v>87</v>
      </c>
      <c r="BK183" s="232">
        <f>ROUND(I183*H183,2)</f>
        <v>0</v>
      </c>
      <c r="BL183" s="17" t="s">
        <v>166</v>
      </c>
      <c r="BM183" s="231" t="s">
        <v>827</v>
      </c>
    </row>
    <row r="184" s="2" customFormat="1" ht="16.5" customHeight="1">
      <c r="A184" s="38"/>
      <c r="B184" s="39"/>
      <c r="C184" s="256" t="s">
        <v>291</v>
      </c>
      <c r="D184" s="256" t="s">
        <v>211</v>
      </c>
      <c r="E184" s="257" t="s">
        <v>828</v>
      </c>
      <c r="F184" s="258" t="s">
        <v>829</v>
      </c>
      <c r="G184" s="259" t="s">
        <v>364</v>
      </c>
      <c r="H184" s="260">
        <v>8</v>
      </c>
      <c r="I184" s="261"/>
      <c r="J184" s="262">
        <f>ROUND(I184*H184,2)</f>
        <v>0</v>
      </c>
      <c r="K184" s="263"/>
      <c r="L184" s="264"/>
      <c r="M184" s="265" t="s">
        <v>1</v>
      </c>
      <c r="N184" s="266" t="s">
        <v>44</v>
      </c>
      <c r="O184" s="91"/>
      <c r="P184" s="229">
        <f>O184*H184</f>
        <v>0</v>
      </c>
      <c r="Q184" s="229">
        <v>0.052400000000000002</v>
      </c>
      <c r="R184" s="229">
        <f>Q184*H184</f>
        <v>0.41920000000000002</v>
      </c>
      <c r="S184" s="229">
        <v>0</v>
      </c>
      <c r="T184" s="23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1" t="s">
        <v>204</v>
      </c>
      <c r="AT184" s="231" t="s">
        <v>211</v>
      </c>
      <c r="AU184" s="231" t="s">
        <v>90</v>
      </c>
      <c r="AY184" s="17" t="s">
        <v>160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7" t="s">
        <v>87</v>
      </c>
      <c r="BK184" s="232">
        <f>ROUND(I184*H184,2)</f>
        <v>0</v>
      </c>
      <c r="BL184" s="17" t="s">
        <v>166</v>
      </c>
      <c r="BM184" s="231" t="s">
        <v>830</v>
      </c>
    </row>
    <row r="185" s="13" customFormat="1">
      <c r="A185" s="13"/>
      <c r="B185" s="233"/>
      <c r="C185" s="234"/>
      <c r="D185" s="235" t="s">
        <v>168</v>
      </c>
      <c r="E185" s="236" t="s">
        <v>1</v>
      </c>
      <c r="F185" s="237" t="s">
        <v>831</v>
      </c>
      <c r="G185" s="234"/>
      <c r="H185" s="238">
        <v>8</v>
      </c>
      <c r="I185" s="239"/>
      <c r="J185" s="234"/>
      <c r="K185" s="234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168</v>
      </c>
      <c r="AU185" s="244" t="s">
        <v>90</v>
      </c>
      <c r="AV185" s="13" t="s">
        <v>90</v>
      </c>
      <c r="AW185" s="13" t="s">
        <v>34</v>
      </c>
      <c r="AX185" s="13" t="s">
        <v>87</v>
      </c>
      <c r="AY185" s="244" t="s">
        <v>160</v>
      </c>
    </row>
    <row r="186" s="2" customFormat="1" ht="24.15" customHeight="1">
      <c r="A186" s="38"/>
      <c r="B186" s="39"/>
      <c r="C186" s="256" t="s">
        <v>296</v>
      </c>
      <c r="D186" s="256" t="s">
        <v>211</v>
      </c>
      <c r="E186" s="257" t="s">
        <v>832</v>
      </c>
      <c r="F186" s="258" t="s">
        <v>833</v>
      </c>
      <c r="G186" s="259" t="s">
        <v>364</v>
      </c>
      <c r="H186" s="260">
        <v>8</v>
      </c>
      <c r="I186" s="261"/>
      <c r="J186" s="262">
        <f>ROUND(I186*H186,2)</f>
        <v>0</v>
      </c>
      <c r="K186" s="263"/>
      <c r="L186" s="264"/>
      <c r="M186" s="265" t="s">
        <v>1</v>
      </c>
      <c r="N186" s="266" t="s">
        <v>44</v>
      </c>
      <c r="O186" s="91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204</v>
      </c>
      <c r="AT186" s="231" t="s">
        <v>211</v>
      </c>
      <c r="AU186" s="231" t="s">
        <v>90</v>
      </c>
      <c r="AY186" s="17" t="s">
        <v>160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87</v>
      </c>
      <c r="BK186" s="232">
        <f>ROUND(I186*H186,2)</f>
        <v>0</v>
      </c>
      <c r="BL186" s="17" t="s">
        <v>166</v>
      </c>
      <c r="BM186" s="231" t="s">
        <v>834</v>
      </c>
    </row>
    <row r="187" s="13" customFormat="1">
      <c r="A187" s="13"/>
      <c r="B187" s="233"/>
      <c r="C187" s="234"/>
      <c r="D187" s="235" t="s">
        <v>168</v>
      </c>
      <c r="E187" s="236" t="s">
        <v>1</v>
      </c>
      <c r="F187" s="237" t="s">
        <v>831</v>
      </c>
      <c r="G187" s="234"/>
      <c r="H187" s="238">
        <v>8</v>
      </c>
      <c r="I187" s="239"/>
      <c r="J187" s="234"/>
      <c r="K187" s="234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168</v>
      </c>
      <c r="AU187" s="244" t="s">
        <v>90</v>
      </c>
      <c r="AV187" s="13" t="s">
        <v>90</v>
      </c>
      <c r="AW187" s="13" t="s">
        <v>34</v>
      </c>
      <c r="AX187" s="13" t="s">
        <v>87</v>
      </c>
      <c r="AY187" s="244" t="s">
        <v>160</v>
      </c>
    </row>
    <row r="188" s="12" customFormat="1" ht="22.8" customHeight="1">
      <c r="A188" s="12"/>
      <c r="B188" s="203"/>
      <c r="C188" s="204"/>
      <c r="D188" s="205" t="s">
        <v>78</v>
      </c>
      <c r="E188" s="217" t="s">
        <v>166</v>
      </c>
      <c r="F188" s="217" t="s">
        <v>629</v>
      </c>
      <c r="G188" s="204"/>
      <c r="H188" s="204"/>
      <c r="I188" s="207"/>
      <c r="J188" s="218">
        <f>BK188</f>
        <v>0</v>
      </c>
      <c r="K188" s="204"/>
      <c r="L188" s="209"/>
      <c r="M188" s="210"/>
      <c r="N188" s="211"/>
      <c r="O188" s="211"/>
      <c r="P188" s="212">
        <f>SUM(P189:P192)</f>
        <v>0</v>
      </c>
      <c r="Q188" s="211"/>
      <c r="R188" s="212">
        <f>SUM(R189:R192)</f>
        <v>53.236520120000002</v>
      </c>
      <c r="S188" s="211"/>
      <c r="T188" s="213">
        <f>SUM(T189:T192)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4" t="s">
        <v>87</v>
      </c>
      <c r="AT188" s="215" t="s">
        <v>78</v>
      </c>
      <c r="AU188" s="215" t="s">
        <v>87</v>
      </c>
      <c r="AY188" s="214" t="s">
        <v>160</v>
      </c>
      <c r="BK188" s="216">
        <f>SUM(BK189:BK192)</f>
        <v>0</v>
      </c>
    </row>
    <row r="189" s="2" customFormat="1" ht="16.5" customHeight="1">
      <c r="A189" s="38"/>
      <c r="B189" s="39"/>
      <c r="C189" s="219" t="s">
        <v>302</v>
      </c>
      <c r="D189" s="219" t="s">
        <v>162</v>
      </c>
      <c r="E189" s="220" t="s">
        <v>835</v>
      </c>
      <c r="F189" s="221" t="s">
        <v>836</v>
      </c>
      <c r="G189" s="222" t="s">
        <v>165</v>
      </c>
      <c r="H189" s="223">
        <v>28.155999999999999</v>
      </c>
      <c r="I189" s="224"/>
      <c r="J189" s="225">
        <f>ROUND(I189*H189,2)</f>
        <v>0</v>
      </c>
      <c r="K189" s="226"/>
      <c r="L189" s="44"/>
      <c r="M189" s="227" t="s">
        <v>1</v>
      </c>
      <c r="N189" s="228" t="s">
        <v>44</v>
      </c>
      <c r="O189" s="91"/>
      <c r="P189" s="229">
        <f>O189*H189</f>
        <v>0</v>
      </c>
      <c r="Q189" s="229">
        <v>1.8907700000000001</v>
      </c>
      <c r="R189" s="229">
        <f>Q189*H189</f>
        <v>53.236520120000002</v>
      </c>
      <c r="S189" s="229">
        <v>0</v>
      </c>
      <c r="T189" s="23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1" t="s">
        <v>166</v>
      </c>
      <c r="AT189" s="231" t="s">
        <v>162</v>
      </c>
      <c r="AU189" s="231" t="s">
        <v>90</v>
      </c>
      <c r="AY189" s="17" t="s">
        <v>160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7" t="s">
        <v>87</v>
      </c>
      <c r="BK189" s="232">
        <f>ROUND(I189*H189,2)</f>
        <v>0</v>
      </c>
      <c r="BL189" s="17" t="s">
        <v>166</v>
      </c>
      <c r="BM189" s="231" t="s">
        <v>837</v>
      </c>
    </row>
    <row r="190" s="13" customFormat="1">
      <c r="A190" s="13"/>
      <c r="B190" s="233"/>
      <c r="C190" s="234"/>
      <c r="D190" s="235" t="s">
        <v>168</v>
      </c>
      <c r="E190" s="236" t="s">
        <v>1</v>
      </c>
      <c r="F190" s="237" t="s">
        <v>838</v>
      </c>
      <c r="G190" s="234"/>
      <c r="H190" s="238">
        <v>18.300000000000001</v>
      </c>
      <c r="I190" s="239"/>
      <c r="J190" s="234"/>
      <c r="K190" s="234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168</v>
      </c>
      <c r="AU190" s="244" t="s">
        <v>90</v>
      </c>
      <c r="AV190" s="13" t="s">
        <v>90</v>
      </c>
      <c r="AW190" s="13" t="s">
        <v>34</v>
      </c>
      <c r="AX190" s="13" t="s">
        <v>79</v>
      </c>
      <c r="AY190" s="244" t="s">
        <v>160</v>
      </c>
    </row>
    <row r="191" s="13" customFormat="1">
      <c r="A191" s="13"/>
      <c r="B191" s="233"/>
      <c r="C191" s="234"/>
      <c r="D191" s="235" t="s">
        <v>168</v>
      </c>
      <c r="E191" s="236" t="s">
        <v>1</v>
      </c>
      <c r="F191" s="237" t="s">
        <v>839</v>
      </c>
      <c r="G191" s="234"/>
      <c r="H191" s="238">
        <v>9.8559999999999999</v>
      </c>
      <c r="I191" s="239"/>
      <c r="J191" s="234"/>
      <c r="K191" s="234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168</v>
      </c>
      <c r="AU191" s="244" t="s">
        <v>90</v>
      </c>
      <c r="AV191" s="13" t="s">
        <v>90</v>
      </c>
      <c r="AW191" s="13" t="s">
        <v>34</v>
      </c>
      <c r="AX191" s="13" t="s">
        <v>79</v>
      </c>
      <c r="AY191" s="244" t="s">
        <v>160</v>
      </c>
    </row>
    <row r="192" s="14" customFormat="1">
      <c r="A192" s="14"/>
      <c r="B192" s="245"/>
      <c r="C192" s="246"/>
      <c r="D192" s="235" t="s">
        <v>168</v>
      </c>
      <c r="E192" s="247" t="s">
        <v>1</v>
      </c>
      <c r="F192" s="248" t="s">
        <v>175</v>
      </c>
      <c r="G192" s="246"/>
      <c r="H192" s="249">
        <v>28.155999999999999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5" t="s">
        <v>168</v>
      </c>
      <c r="AU192" s="255" t="s">
        <v>90</v>
      </c>
      <c r="AV192" s="14" t="s">
        <v>166</v>
      </c>
      <c r="AW192" s="14" t="s">
        <v>34</v>
      </c>
      <c r="AX192" s="14" t="s">
        <v>87</v>
      </c>
      <c r="AY192" s="255" t="s">
        <v>160</v>
      </c>
    </row>
    <row r="193" s="12" customFormat="1" ht="22.8" customHeight="1">
      <c r="A193" s="12"/>
      <c r="B193" s="203"/>
      <c r="C193" s="204"/>
      <c r="D193" s="205" t="s">
        <v>78</v>
      </c>
      <c r="E193" s="217" t="s">
        <v>204</v>
      </c>
      <c r="F193" s="217" t="s">
        <v>360</v>
      </c>
      <c r="G193" s="204"/>
      <c r="H193" s="204"/>
      <c r="I193" s="207"/>
      <c r="J193" s="218">
        <f>BK193</f>
        <v>0</v>
      </c>
      <c r="K193" s="204"/>
      <c r="L193" s="209"/>
      <c r="M193" s="210"/>
      <c r="N193" s="211"/>
      <c r="O193" s="211"/>
      <c r="P193" s="212">
        <f>SUM(P194:P236)</f>
        <v>0</v>
      </c>
      <c r="Q193" s="211"/>
      <c r="R193" s="212">
        <f>SUM(R194:R236)</f>
        <v>41.409593339200001</v>
      </c>
      <c r="S193" s="211"/>
      <c r="T193" s="213">
        <f>SUM(T194:T236)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4" t="s">
        <v>87</v>
      </c>
      <c r="AT193" s="215" t="s">
        <v>78</v>
      </c>
      <c r="AU193" s="215" t="s">
        <v>87</v>
      </c>
      <c r="AY193" s="214" t="s">
        <v>160</v>
      </c>
      <c r="BK193" s="216">
        <f>SUM(BK194:BK236)</f>
        <v>0</v>
      </c>
    </row>
    <row r="194" s="2" customFormat="1" ht="33" customHeight="1">
      <c r="A194" s="38"/>
      <c r="B194" s="39"/>
      <c r="C194" s="219" t="s">
        <v>307</v>
      </c>
      <c r="D194" s="219" t="s">
        <v>162</v>
      </c>
      <c r="E194" s="220" t="s">
        <v>840</v>
      </c>
      <c r="F194" s="221" t="s">
        <v>841</v>
      </c>
      <c r="G194" s="222" t="s">
        <v>250</v>
      </c>
      <c r="H194" s="223">
        <v>115.34999999999999</v>
      </c>
      <c r="I194" s="224"/>
      <c r="J194" s="225">
        <f>ROUND(I194*H194,2)</f>
        <v>0</v>
      </c>
      <c r="K194" s="226"/>
      <c r="L194" s="44"/>
      <c r="M194" s="227" t="s">
        <v>1</v>
      </c>
      <c r="N194" s="228" t="s">
        <v>44</v>
      </c>
      <c r="O194" s="91"/>
      <c r="P194" s="229">
        <f>O194*H194</f>
        <v>0</v>
      </c>
      <c r="Q194" s="229">
        <v>1.1E-05</v>
      </c>
      <c r="R194" s="229">
        <f>Q194*H194</f>
        <v>0.00126885</v>
      </c>
      <c r="S194" s="229">
        <v>0</v>
      </c>
      <c r="T194" s="23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1" t="s">
        <v>166</v>
      </c>
      <c r="AT194" s="231" t="s">
        <v>162</v>
      </c>
      <c r="AU194" s="231" t="s">
        <v>90</v>
      </c>
      <c r="AY194" s="17" t="s">
        <v>160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7" t="s">
        <v>87</v>
      </c>
      <c r="BK194" s="232">
        <f>ROUND(I194*H194,2)</f>
        <v>0</v>
      </c>
      <c r="BL194" s="17" t="s">
        <v>166</v>
      </c>
      <c r="BM194" s="231" t="s">
        <v>842</v>
      </c>
    </row>
    <row r="195" s="2" customFormat="1" ht="21.75" customHeight="1">
      <c r="A195" s="38"/>
      <c r="B195" s="39"/>
      <c r="C195" s="256" t="s">
        <v>311</v>
      </c>
      <c r="D195" s="256" t="s">
        <v>211</v>
      </c>
      <c r="E195" s="257" t="s">
        <v>843</v>
      </c>
      <c r="F195" s="258" t="s">
        <v>844</v>
      </c>
      <c r="G195" s="259" t="s">
        <v>250</v>
      </c>
      <c r="H195" s="260">
        <v>126.88500000000001</v>
      </c>
      <c r="I195" s="261"/>
      <c r="J195" s="262">
        <f>ROUND(I195*H195,2)</f>
        <v>0</v>
      </c>
      <c r="K195" s="263"/>
      <c r="L195" s="264"/>
      <c r="M195" s="265" t="s">
        <v>1</v>
      </c>
      <c r="N195" s="266" t="s">
        <v>44</v>
      </c>
      <c r="O195" s="91"/>
      <c r="P195" s="229">
        <f>O195*H195</f>
        <v>0</v>
      </c>
      <c r="Q195" s="229">
        <v>0.0026700000000000001</v>
      </c>
      <c r="R195" s="229">
        <f>Q195*H195</f>
        <v>0.33878295000000003</v>
      </c>
      <c r="S195" s="229">
        <v>0</v>
      </c>
      <c r="T195" s="23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1" t="s">
        <v>204</v>
      </c>
      <c r="AT195" s="231" t="s">
        <v>211</v>
      </c>
      <c r="AU195" s="231" t="s">
        <v>90</v>
      </c>
      <c r="AY195" s="17" t="s">
        <v>160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7" t="s">
        <v>87</v>
      </c>
      <c r="BK195" s="232">
        <f>ROUND(I195*H195,2)</f>
        <v>0</v>
      </c>
      <c r="BL195" s="17" t="s">
        <v>166</v>
      </c>
      <c r="BM195" s="231" t="s">
        <v>845</v>
      </c>
    </row>
    <row r="196" s="13" customFormat="1">
      <c r="A196" s="13"/>
      <c r="B196" s="233"/>
      <c r="C196" s="234"/>
      <c r="D196" s="235" t="s">
        <v>168</v>
      </c>
      <c r="E196" s="236" t="s">
        <v>1</v>
      </c>
      <c r="F196" s="237" t="s">
        <v>846</v>
      </c>
      <c r="G196" s="234"/>
      <c r="H196" s="238">
        <v>126.88500000000001</v>
      </c>
      <c r="I196" s="239"/>
      <c r="J196" s="234"/>
      <c r="K196" s="234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168</v>
      </c>
      <c r="AU196" s="244" t="s">
        <v>90</v>
      </c>
      <c r="AV196" s="13" t="s">
        <v>90</v>
      </c>
      <c r="AW196" s="13" t="s">
        <v>34</v>
      </c>
      <c r="AX196" s="13" t="s">
        <v>87</v>
      </c>
      <c r="AY196" s="244" t="s">
        <v>160</v>
      </c>
    </row>
    <row r="197" s="2" customFormat="1" ht="33" customHeight="1">
      <c r="A197" s="38"/>
      <c r="B197" s="39"/>
      <c r="C197" s="219" t="s">
        <v>316</v>
      </c>
      <c r="D197" s="219" t="s">
        <v>162</v>
      </c>
      <c r="E197" s="220" t="s">
        <v>847</v>
      </c>
      <c r="F197" s="221" t="s">
        <v>848</v>
      </c>
      <c r="G197" s="222" t="s">
        <v>250</v>
      </c>
      <c r="H197" s="223">
        <v>168.50999999999999</v>
      </c>
      <c r="I197" s="224"/>
      <c r="J197" s="225">
        <f>ROUND(I197*H197,2)</f>
        <v>0</v>
      </c>
      <c r="K197" s="226"/>
      <c r="L197" s="44"/>
      <c r="M197" s="227" t="s">
        <v>1</v>
      </c>
      <c r="N197" s="228" t="s">
        <v>44</v>
      </c>
      <c r="O197" s="91"/>
      <c r="P197" s="229">
        <f>O197*H197</f>
        <v>0</v>
      </c>
      <c r="Q197" s="229">
        <v>1.2999999999999999E-05</v>
      </c>
      <c r="R197" s="229">
        <f>Q197*H197</f>
        <v>0.0021906299999999998</v>
      </c>
      <c r="S197" s="229">
        <v>0</v>
      </c>
      <c r="T197" s="23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166</v>
      </c>
      <c r="AT197" s="231" t="s">
        <v>162</v>
      </c>
      <c r="AU197" s="231" t="s">
        <v>90</v>
      </c>
      <c r="AY197" s="17" t="s">
        <v>160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87</v>
      </c>
      <c r="BK197" s="232">
        <f>ROUND(I197*H197,2)</f>
        <v>0</v>
      </c>
      <c r="BL197" s="17" t="s">
        <v>166</v>
      </c>
      <c r="BM197" s="231" t="s">
        <v>849</v>
      </c>
    </row>
    <row r="198" s="2" customFormat="1" ht="21.75" customHeight="1">
      <c r="A198" s="38"/>
      <c r="B198" s="39"/>
      <c r="C198" s="256" t="s">
        <v>320</v>
      </c>
      <c r="D198" s="256" t="s">
        <v>211</v>
      </c>
      <c r="E198" s="257" t="s">
        <v>850</v>
      </c>
      <c r="F198" s="258" t="s">
        <v>851</v>
      </c>
      <c r="G198" s="259" t="s">
        <v>250</v>
      </c>
      <c r="H198" s="260">
        <v>185.36099999999999</v>
      </c>
      <c r="I198" s="261"/>
      <c r="J198" s="262">
        <f>ROUND(I198*H198,2)</f>
        <v>0</v>
      </c>
      <c r="K198" s="263"/>
      <c r="L198" s="264"/>
      <c r="M198" s="265" t="s">
        <v>1</v>
      </c>
      <c r="N198" s="266" t="s">
        <v>44</v>
      </c>
      <c r="O198" s="91"/>
      <c r="P198" s="229">
        <f>O198*H198</f>
        <v>0</v>
      </c>
      <c r="Q198" s="229">
        <v>0.0042599999999999999</v>
      </c>
      <c r="R198" s="229">
        <f>Q198*H198</f>
        <v>0.78963785999999991</v>
      </c>
      <c r="S198" s="229">
        <v>0</v>
      </c>
      <c r="T198" s="23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1" t="s">
        <v>204</v>
      </c>
      <c r="AT198" s="231" t="s">
        <v>211</v>
      </c>
      <c r="AU198" s="231" t="s">
        <v>90</v>
      </c>
      <c r="AY198" s="17" t="s">
        <v>160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7" t="s">
        <v>87</v>
      </c>
      <c r="BK198" s="232">
        <f>ROUND(I198*H198,2)</f>
        <v>0</v>
      </c>
      <c r="BL198" s="17" t="s">
        <v>166</v>
      </c>
      <c r="BM198" s="231" t="s">
        <v>852</v>
      </c>
    </row>
    <row r="199" s="13" customFormat="1">
      <c r="A199" s="13"/>
      <c r="B199" s="233"/>
      <c r="C199" s="234"/>
      <c r="D199" s="235" t="s">
        <v>168</v>
      </c>
      <c r="E199" s="236" t="s">
        <v>1</v>
      </c>
      <c r="F199" s="237" t="s">
        <v>853</v>
      </c>
      <c r="G199" s="234"/>
      <c r="H199" s="238">
        <v>185.36099999999999</v>
      </c>
      <c r="I199" s="239"/>
      <c r="J199" s="234"/>
      <c r="K199" s="234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168</v>
      </c>
      <c r="AU199" s="244" t="s">
        <v>90</v>
      </c>
      <c r="AV199" s="13" t="s">
        <v>90</v>
      </c>
      <c r="AW199" s="13" t="s">
        <v>34</v>
      </c>
      <c r="AX199" s="13" t="s">
        <v>87</v>
      </c>
      <c r="AY199" s="244" t="s">
        <v>160</v>
      </c>
    </row>
    <row r="200" s="2" customFormat="1" ht="33" customHeight="1">
      <c r="A200" s="38"/>
      <c r="B200" s="39"/>
      <c r="C200" s="219" t="s">
        <v>328</v>
      </c>
      <c r="D200" s="219" t="s">
        <v>162</v>
      </c>
      <c r="E200" s="220" t="s">
        <v>854</v>
      </c>
      <c r="F200" s="221" t="s">
        <v>855</v>
      </c>
      <c r="G200" s="222" t="s">
        <v>250</v>
      </c>
      <c r="H200" s="223">
        <v>68.620000000000005</v>
      </c>
      <c r="I200" s="224"/>
      <c r="J200" s="225">
        <f>ROUND(I200*H200,2)</f>
        <v>0</v>
      </c>
      <c r="K200" s="226"/>
      <c r="L200" s="44"/>
      <c r="M200" s="227" t="s">
        <v>1</v>
      </c>
      <c r="N200" s="228" t="s">
        <v>44</v>
      </c>
      <c r="O200" s="91"/>
      <c r="P200" s="229">
        <f>O200*H200</f>
        <v>0</v>
      </c>
      <c r="Q200" s="229">
        <v>1.5999999999999999E-05</v>
      </c>
      <c r="R200" s="229">
        <f>Q200*H200</f>
        <v>0.0010979200000000001</v>
      </c>
      <c r="S200" s="229">
        <v>0</v>
      </c>
      <c r="T200" s="23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1" t="s">
        <v>166</v>
      </c>
      <c r="AT200" s="231" t="s">
        <v>162</v>
      </c>
      <c r="AU200" s="231" t="s">
        <v>90</v>
      </c>
      <c r="AY200" s="17" t="s">
        <v>160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7" t="s">
        <v>87</v>
      </c>
      <c r="BK200" s="232">
        <f>ROUND(I200*H200,2)</f>
        <v>0</v>
      </c>
      <c r="BL200" s="17" t="s">
        <v>166</v>
      </c>
      <c r="BM200" s="231" t="s">
        <v>856</v>
      </c>
    </row>
    <row r="201" s="2" customFormat="1" ht="16.5" customHeight="1">
      <c r="A201" s="38"/>
      <c r="B201" s="39"/>
      <c r="C201" s="256" t="s">
        <v>336</v>
      </c>
      <c r="D201" s="256" t="s">
        <v>211</v>
      </c>
      <c r="E201" s="257" t="s">
        <v>857</v>
      </c>
      <c r="F201" s="258" t="s">
        <v>858</v>
      </c>
      <c r="G201" s="259" t="s">
        <v>250</v>
      </c>
      <c r="H201" s="260">
        <v>75.481999999999999</v>
      </c>
      <c r="I201" s="261"/>
      <c r="J201" s="262">
        <f>ROUND(I201*H201,2)</f>
        <v>0</v>
      </c>
      <c r="K201" s="263"/>
      <c r="L201" s="264"/>
      <c r="M201" s="265" t="s">
        <v>1</v>
      </c>
      <c r="N201" s="266" t="s">
        <v>44</v>
      </c>
      <c r="O201" s="91"/>
      <c r="P201" s="229">
        <f>O201*H201</f>
        <v>0</v>
      </c>
      <c r="Q201" s="229">
        <v>0.0072399999999999999</v>
      </c>
      <c r="R201" s="229">
        <f>Q201*H201</f>
        <v>0.54648967999999998</v>
      </c>
      <c r="S201" s="229">
        <v>0</v>
      </c>
      <c r="T201" s="23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1" t="s">
        <v>204</v>
      </c>
      <c r="AT201" s="231" t="s">
        <v>211</v>
      </c>
      <c r="AU201" s="231" t="s">
        <v>90</v>
      </c>
      <c r="AY201" s="17" t="s">
        <v>160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7" t="s">
        <v>87</v>
      </c>
      <c r="BK201" s="232">
        <f>ROUND(I201*H201,2)</f>
        <v>0</v>
      </c>
      <c r="BL201" s="17" t="s">
        <v>166</v>
      </c>
      <c r="BM201" s="231" t="s">
        <v>859</v>
      </c>
    </row>
    <row r="202" s="13" customFormat="1">
      <c r="A202" s="13"/>
      <c r="B202" s="233"/>
      <c r="C202" s="234"/>
      <c r="D202" s="235" t="s">
        <v>168</v>
      </c>
      <c r="E202" s="236" t="s">
        <v>1</v>
      </c>
      <c r="F202" s="237" t="s">
        <v>860</v>
      </c>
      <c r="G202" s="234"/>
      <c r="H202" s="238">
        <v>75.481999999999999</v>
      </c>
      <c r="I202" s="239"/>
      <c r="J202" s="234"/>
      <c r="K202" s="234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168</v>
      </c>
      <c r="AU202" s="244" t="s">
        <v>90</v>
      </c>
      <c r="AV202" s="13" t="s">
        <v>90</v>
      </c>
      <c r="AW202" s="13" t="s">
        <v>34</v>
      </c>
      <c r="AX202" s="13" t="s">
        <v>87</v>
      </c>
      <c r="AY202" s="244" t="s">
        <v>160</v>
      </c>
    </row>
    <row r="203" s="2" customFormat="1" ht="33" customHeight="1">
      <c r="A203" s="38"/>
      <c r="B203" s="39"/>
      <c r="C203" s="219" t="s">
        <v>341</v>
      </c>
      <c r="D203" s="219" t="s">
        <v>162</v>
      </c>
      <c r="E203" s="220" t="s">
        <v>861</v>
      </c>
      <c r="F203" s="221" t="s">
        <v>862</v>
      </c>
      <c r="G203" s="222" t="s">
        <v>250</v>
      </c>
      <c r="H203" s="223">
        <v>60.630000000000003</v>
      </c>
      <c r="I203" s="224"/>
      <c r="J203" s="225">
        <f>ROUND(I203*H203,2)</f>
        <v>0</v>
      </c>
      <c r="K203" s="226"/>
      <c r="L203" s="44"/>
      <c r="M203" s="227" t="s">
        <v>1</v>
      </c>
      <c r="N203" s="228" t="s">
        <v>44</v>
      </c>
      <c r="O203" s="91"/>
      <c r="P203" s="229">
        <f>O203*H203</f>
        <v>0</v>
      </c>
      <c r="Q203" s="229">
        <v>1.8E-05</v>
      </c>
      <c r="R203" s="229">
        <f>Q203*H203</f>
        <v>0.0010913400000000001</v>
      </c>
      <c r="S203" s="229">
        <v>0</v>
      </c>
      <c r="T203" s="230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1" t="s">
        <v>166</v>
      </c>
      <c r="AT203" s="231" t="s">
        <v>162</v>
      </c>
      <c r="AU203" s="231" t="s">
        <v>90</v>
      </c>
      <c r="AY203" s="17" t="s">
        <v>160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7" t="s">
        <v>87</v>
      </c>
      <c r="BK203" s="232">
        <f>ROUND(I203*H203,2)</f>
        <v>0</v>
      </c>
      <c r="BL203" s="17" t="s">
        <v>166</v>
      </c>
      <c r="BM203" s="231" t="s">
        <v>863</v>
      </c>
    </row>
    <row r="204" s="2" customFormat="1" ht="16.5" customHeight="1">
      <c r="A204" s="38"/>
      <c r="B204" s="39"/>
      <c r="C204" s="256" t="s">
        <v>346</v>
      </c>
      <c r="D204" s="256" t="s">
        <v>211</v>
      </c>
      <c r="E204" s="257" t="s">
        <v>864</v>
      </c>
      <c r="F204" s="258" t="s">
        <v>865</v>
      </c>
      <c r="G204" s="259" t="s">
        <v>250</v>
      </c>
      <c r="H204" s="260">
        <v>66.692999999999998</v>
      </c>
      <c r="I204" s="261"/>
      <c r="J204" s="262">
        <f>ROUND(I204*H204,2)</f>
        <v>0</v>
      </c>
      <c r="K204" s="263"/>
      <c r="L204" s="264"/>
      <c r="M204" s="265" t="s">
        <v>1</v>
      </c>
      <c r="N204" s="266" t="s">
        <v>44</v>
      </c>
      <c r="O204" s="91"/>
      <c r="P204" s="229">
        <f>O204*H204</f>
        <v>0</v>
      </c>
      <c r="Q204" s="229">
        <v>0.01205</v>
      </c>
      <c r="R204" s="229">
        <f>Q204*H204</f>
        <v>0.80365065000000002</v>
      </c>
      <c r="S204" s="229">
        <v>0</v>
      </c>
      <c r="T204" s="230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1" t="s">
        <v>204</v>
      </c>
      <c r="AT204" s="231" t="s">
        <v>211</v>
      </c>
      <c r="AU204" s="231" t="s">
        <v>90</v>
      </c>
      <c r="AY204" s="17" t="s">
        <v>160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7" t="s">
        <v>87</v>
      </c>
      <c r="BK204" s="232">
        <f>ROUND(I204*H204,2)</f>
        <v>0</v>
      </c>
      <c r="BL204" s="17" t="s">
        <v>166</v>
      </c>
      <c r="BM204" s="231" t="s">
        <v>866</v>
      </c>
    </row>
    <row r="205" s="13" customFormat="1">
      <c r="A205" s="13"/>
      <c r="B205" s="233"/>
      <c r="C205" s="234"/>
      <c r="D205" s="235" t="s">
        <v>168</v>
      </c>
      <c r="E205" s="236" t="s">
        <v>1</v>
      </c>
      <c r="F205" s="237" t="s">
        <v>867</v>
      </c>
      <c r="G205" s="234"/>
      <c r="H205" s="238">
        <v>66.692999999999998</v>
      </c>
      <c r="I205" s="239"/>
      <c r="J205" s="234"/>
      <c r="K205" s="234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168</v>
      </c>
      <c r="AU205" s="244" t="s">
        <v>90</v>
      </c>
      <c r="AV205" s="13" t="s">
        <v>90</v>
      </c>
      <c r="AW205" s="13" t="s">
        <v>34</v>
      </c>
      <c r="AX205" s="13" t="s">
        <v>87</v>
      </c>
      <c r="AY205" s="244" t="s">
        <v>160</v>
      </c>
    </row>
    <row r="206" s="2" customFormat="1" ht="21.75" customHeight="1">
      <c r="A206" s="38"/>
      <c r="B206" s="39"/>
      <c r="C206" s="219" t="s">
        <v>351</v>
      </c>
      <c r="D206" s="219" t="s">
        <v>162</v>
      </c>
      <c r="E206" s="220" t="s">
        <v>868</v>
      </c>
      <c r="F206" s="221" t="s">
        <v>869</v>
      </c>
      <c r="G206" s="222" t="s">
        <v>250</v>
      </c>
      <c r="H206" s="223">
        <v>283.86000000000001</v>
      </c>
      <c r="I206" s="224"/>
      <c r="J206" s="225">
        <f>ROUND(I206*H206,2)</f>
        <v>0</v>
      </c>
      <c r="K206" s="226"/>
      <c r="L206" s="44"/>
      <c r="M206" s="227" t="s">
        <v>1</v>
      </c>
      <c r="N206" s="228" t="s">
        <v>44</v>
      </c>
      <c r="O206" s="91"/>
      <c r="P206" s="229">
        <f>O206*H206</f>
        <v>0</v>
      </c>
      <c r="Q206" s="229">
        <v>0</v>
      </c>
      <c r="R206" s="229">
        <f>Q206*H206</f>
        <v>0</v>
      </c>
      <c r="S206" s="229">
        <v>0</v>
      </c>
      <c r="T206" s="230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1" t="s">
        <v>166</v>
      </c>
      <c r="AT206" s="231" t="s">
        <v>162</v>
      </c>
      <c r="AU206" s="231" t="s">
        <v>90</v>
      </c>
      <c r="AY206" s="17" t="s">
        <v>160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7" t="s">
        <v>87</v>
      </c>
      <c r="BK206" s="232">
        <f>ROUND(I206*H206,2)</f>
        <v>0</v>
      </c>
      <c r="BL206" s="17" t="s">
        <v>166</v>
      </c>
      <c r="BM206" s="231" t="s">
        <v>870</v>
      </c>
    </row>
    <row r="207" s="13" customFormat="1">
      <c r="A207" s="13"/>
      <c r="B207" s="233"/>
      <c r="C207" s="234"/>
      <c r="D207" s="235" t="s">
        <v>168</v>
      </c>
      <c r="E207" s="236" t="s">
        <v>1</v>
      </c>
      <c r="F207" s="237" t="s">
        <v>871</v>
      </c>
      <c r="G207" s="234"/>
      <c r="H207" s="238">
        <v>283.86000000000001</v>
      </c>
      <c r="I207" s="239"/>
      <c r="J207" s="234"/>
      <c r="K207" s="234"/>
      <c r="L207" s="240"/>
      <c r="M207" s="241"/>
      <c r="N207" s="242"/>
      <c r="O207" s="242"/>
      <c r="P207" s="242"/>
      <c r="Q207" s="242"/>
      <c r="R207" s="242"/>
      <c r="S207" s="242"/>
      <c r="T207" s="24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4" t="s">
        <v>168</v>
      </c>
      <c r="AU207" s="244" t="s">
        <v>90</v>
      </c>
      <c r="AV207" s="13" t="s">
        <v>90</v>
      </c>
      <c r="AW207" s="13" t="s">
        <v>34</v>
      </c>
      <c r="AX207" s="13" t="s">
        <v>87</v>
      </c>
      <c r="AY207" s="244" t="s">
        <v>160</v>
      </c>
    </row>
    <row r="208" s="2" customFormat="1" ht="24.15" customHeight="1">
      <c r="A208" s="38"/>
      <c r="B208" s="39"/>
      <c r="C208" s="219" t="s">
        <v>355</v>
      </c>
      <c r="D208" s="219" t="s">
        <v>162</v>
      </c>
      <c r="E208" s="220" t="s">
        <v>872</v>
      </c>
      <c r="F208" s="221" t="s">
        <v>873</v>
      </c>
      <c r="G208" s="222" t="s">
        <v>250</v>
      </c>
      <c r="H208" s="223">
        <v>136.11000000000001</v>
      </c>
      <c r="I208" s="224"/>
      <c r="J208" s="225">
        <f>ROUND(I208*H208,2)</f>
        <v>0</v>
      </c>
      <c r="K208" s="226"/>
      <c r="L208" s="44"/>
      <c r="M208" s="227" t="s">
        <v>1</v>
      </c>
      <c r="N208" s="228" t="s">
        <v>44</v>
      </c>
      <c r="O208" s="91"/>
      <c r="P208" s="229">
        <f>O208*H208</f>
        <v>0</v>
      </c>
      <c r="Q208" s="229">
        <v>0</v>
      </c>
      <c r="R208" s="229">
        <f>Q208*H208</f>
        <v>0</v>
      </c>
      <c r="S208" s="229">
        <v>0</v>
      </c>
      <c r="T208" s="230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1" t="s">
        <v>166</v>
      </c>
      <c r="AT208" s="231" t="s">
        <v>162</v>
      </c>
      <c r="AU208" s="231" t="s">
        <v>90</v>
      </c>
      <c r="AY208" s="17" t="s">
        <v>160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7" t="s">
        <v>87</v>
      </c>
      <c r="BK208" s="232">
        <f>ROUND(I208*H208,2)</f>
        <v>0</v>
      </c>
      <c r="BL208" s="17" t="s">
        <v>166</v>
      </c>
      <c r="BM208" s="231" t="s">
        <v>874</v>
      </c>
    </row>
    <row r="209" s="13" customFormat="1">
      <c r="A209" s="13"/>
      <c r="B209" s="233"/>
      <c r="C209" s="234"/>
      <c r="D209" s="235" t="s">
        <v>168</v>
      </c>
      <c r="E209" s="236" t="s">
        <v>1</v>
      </c>
      <c r="F209" s="237" t="s">
        <v>875</v>
      </c>
      <c r="G209" s="234"/>
      <c r="H209" s="238">
        <v>136.11000000000001</v>
      </c>
      <c r="I209" s="239"/>
      <c r="J209" s="234"/>
      <c r="K209" s="234"/>
      <c r="L209" s="240"/>
      <c r="M209" s="241"/>
      <c r="N209" s="242"/>
      <c r="O209" s="242"/>
      <c r="P209" s="242"/>
      <c r="Q209" s="242"/>
      <c r="R209" s="242"/>
      <c r="S209" s="242"/>
      <c r="T209" s="24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4" t="s">
        <v>168</v>
      </c>
      <c r="AU209" s="244" t="s">
        <v>90</v>
      </c>
      <c r="AV209" s="13" t="s">
        <v>90</v>
      </c>
      <c r="AW209" s="13" t="s">
        <v>34</v>
      </c>
      <c r="AX209" s="13" t="s">
        <v>87</v>
      </c>
      <c r="AY209" s="244" t="s">
        <v>160</v>
      </c>
    </row>
    <row r="210" s="2" customFormat="1" ht="24.15" customHeight="1">
      <c r="A210" s="38"/>
      <c r="B210" s="39"/>
      <c r="C210" s="219" t="s">
        <v>361</v>
      </c>
      <c r="D210" s="219" t="s">
        <v>162</v>
      </c>
      <c r="E210" s="220" t="s">
        <v>876</v>
      </c>
      <c r="F210" s="221" t="s">
        <v>877</v>
      </c>
      <c r="G210" s="222" t="s">
        <v>364</v>
      </c>
      <c r="H210" s="223">
        <v>7</v>
      </c>
      <c r="I210" s="224"/>
      <c r="J210" s="225">
        <f>ROUND(I210*H210,2)</f>
        <v>0</v>
      </c>
      <c r="K210" s="226"/>
      <c r="L210" s="44"/>
      <c r="M210" s="227" t="s">
        <v>1</v>
      </c>
      <c r="N210" s="228" t="s">
        <v>44</v>
      </c>
      <c r="O210" s="91"/>
      <c r="P210" s="229">
        <f>O210*H210</f>
        <v>0</v>
      </c>
      <c r="Q210" s="229">
        <v>0.028538000000000001</v>
      </c>
      <c r="R210" s="229">
        <f>Q210*H210</f>
        <v>0.199766</v>
      </c>
      <c r="S210" s="229">
        <v>0</v>
      </c>
      <c r="T210" s="230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1" t="s">
        <v>166</v>
      </c>
      <c r="AT210" s="231" t="s">
        <v>162</v>
      </c>
      <c r="AU210" s="231" t="s">
        <v>90</v>
      </c>
      <c r="AY210" s="17" t="s">
        <v>160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7" t="s">
        <v>87</v>
      </c>
      <c r="BK210" s="232">
        <f>ROUND(I210*H210,2)</f>
        <v>0</v>
      </c>
      <c r="BL210" s="17" t="s">
        <v>166</v>
      </c>
      <c r="BM210" s="231" t="s">
        <v>878</v>
      </c>
    </row>
    <row r="211" s="2" customFormat="1" ht="21.75" customHeight="1">
      <c r="A211" s="38"/>
      <c r="B211" s="39"/>
      <c r="C211" s="256" t="s">
        <v>366</v>
      </c>
      <c r="D211" s="256" t="s">
        <v>211</v>
      </c>
      <c r="E211" s="257" t="s">
        <v>879</v>
      </c>
      <c r="F211" s="258" t="s">
        <v>880</v>
      </c>
      <c r="G211" s="259" t="s">
        <v>364</v>
      </c>
      <c r="H211" s="260">
        <v>7</v>
      </c>
      <c r="I211" s="261"/>
      <c r="J211" s="262">
        <f>ROUND(I211*H211,2)</f>
        <v>0</v>
      </c>
      <c r="K211" s="263"/>
      <c r="L211" s="264"/>
      <c r="M211" s="265" t="s">
        <v>1</v>
      </c>
      <c r="N211" s="266" t="s">
        <v>44</v>
      </c>
      <c r="O211" s="91"/>
      <c r="P211" s="229">
        <f>O211*H211</f>
        <v>0</v>
      </c>
      <c r="Q211" s="229">
        <v>1.6000000000000001</v>
      </c>
      <c r="R211" s="229">
        <f>Q211*H211</f>
        <v>11.200000000000001</v>
      </c>
      <c r="S211" s="229">
        <v>0</v>
      </c>
      <c r="T211" s="230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1" t="s">
        <v>204</v>
      </c>
      <c r="AT211" s="231" t="s">
        <v>211</v>
      </c>
      <c r="AU211" s="231" t="s">
        <v>90</v>
      </c>
      <c r="AY211" s="17" t="s">
        <v>160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7" t="s">
        <v>87</v>
      </c>
      <c r="BK211" s="232">
        <f>ROUND(I211*H211,2)</f>
        <v>0</v>
      </c>
      <c r="BL211" s="17" t="s">
        <v>166</v>
      </c>
      <c r="BM211" s="231" t="s">
        <v>881</v>
      </c>
    </row>
    <row r="212" s="2" customFormat="1" ht="24.15" customHeight="1">
      <c r="A212" s="38"/>
      <c r="B212" s="39"/>
      <c r="C212" s="219" t="s">
        <v>371</v>
      </c>
      <c r="D212" s="219" t="s">
        <v>162</v>
      </c>
      <c r="E212" s="220" t="s">
        <v>882</v>
      </c>
      <c r="F212" s="221" t="s">
        <v>883</v>
      </c>
      <c r="G212" s="222" t="s">
        <v>364</v>
      </c>
      <c r="H212" s="223">
        <v>9</v>
      </c>
      <c r="I212" s="224"/>
      <c r="J212" s="225">
        <f>ROUND(I212*H212,2)</f>
        <v>0</v>
      </c>
      <c r="K212" s="226"/>
      <c r="L212" s="44"/>
      <c r="M212" s="227" t="s">
        <v>1</v>
      </c>
      <c r="N212" s="228" t="s">
        <v>44</v>
      </c>
      <c r="O212" s="91"/>
      <c r="P212" s="229">
        <f>O212*H212</f>
        <v>0</v>
      </c>
      <c r="Q212" s="229">
        <v>0.010186000000000001</v>
      </c>
      <c r="R212" s="229">
        <f>Q212*H212</f>
        <v>0.091674000000000005</v>
      </c>
      <c r="S212" s="229">
        <v>0</v>
      </c>
      <c r="T212" s="230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1" t="s">
        <v>166</v>
      </c>
      <c r="AT212" s="231" t="s">
        <v>162</v>
      </c>
      <c r="AU212" s="231" t="s">
        <v>90</v>
      </c>
      <c r="AY212" s="17" t="s">
        <v>160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7" t="s">
        <v>87</v>
      </c>
      <c r="BK212" s="232">
        <f>ROUND(I212*H212,2)</f>
        <v>0</v>
      </c>
      <c r="BL212" s="17" t="s">
        <v>166</v>
      </c>
      <c r="BM212" s="231" t="s">
        <v>884</v>
      </c>
    </row>
    <row r="213" s="13" customFormat="1">
      <c r="A213" s="13"/>
      <c r="B213" s="233"/>
      <c r="C213" s="234"/>
      <c r="D213" s="235" t="s">
        <v>168</v>
      </c>
      <c r="E213" s="236" t="s">
        <v>1</v>
      </c>
      <c r="F213" s="237" t="s">
        <v>885</v>
      </c>
      <c r="G213" s="234"/>
      <c r="H213" s="238">
        <v>9</v>
      </c>
      <c r="I213" s="239"/>
      <c r="J213" s="234"/>
      <c r="K213" s="234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168</v>
      </c>
      <c r="AU213" s="244" t="s">
        <v>90</v>
      </c>
      <c r="AV213" s="13" t="s">
        <v>90</v>
      </c>
      <c r="AW213" s="13" t="s">
        <v>34</v>
      </c>
      <c r="AX213" s="13" t="s">
        <v>87</v>
      </c>
      <c r="AY213" s="244" t="s">
        <v>160</v>
      </c>
    </row>
    <row r="214" s="2" customFormat="1" ht="24.15" customHeight="1">
      <c r="A214" s="38"/>
      <c r="B214" s="39"/>
      <c r="C214" s="256" t="s">
        <v>375</v>
      </c>
      <c r="D214" s="256" t="s">
        <v>211</v>
      </c>
      <c r="E214" s="257" t="s">
        <v>886</v>
      </c>
      <c r="F214" s="258" t="s">
        <v>887</v>
      </c>
      <c r="G214" s="259" t="s">
        <v>364</v>
      </c>
      <c r="H214" s="260">
        <v>6</v>
      </c>
      <c r="I214" s="261"/>
      <c r="J214" s="262">
        <f>ROUND(I214*H214,2)</f>
        <v>0</v>
      </c>
      <c r="K214" s="263"/>
      <c r="L214" s="264"/>
      <c r="M214" s="265" t="s">
        <v>1</v>
      </c>
      <c r="N214" s="266" t="s">
        <v>44</v>
      </c>
      <c r="O214" s="91"/>
      <c r="P214" s="229">
        <f>O214*H214</f>
        <v>0</v>
      </c>
      <c r="Q214" s="229">
        <v>0.50600000000000001</v>
      </c>
      <c r="R214" s="229">
        <f>Q214*H214</f>
        <v>3.036</v>
      </c>
      <c r="S214" s="229">
        <v>0</v>
      </c>
      <c r="T214" s="230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1" t="s">
        <v>204</v>
      </c>
      <c r="AT214" s="231" t="s">
        <v>211</v>
      </c>
      <c r="AU214" s="231" t="s">
        <v>90</v>
      </c>
      <c r="AY214" s="17" t="s">
        <v>160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7" t="s">
        <v>87</v>
      </c>
      <c r="BK214" s="232">
        <f>ROUND(I214*H214,2)</f>
        <v>0</v>
      </c>
      <c r="BL214" s="17" t="s">
        <v>166</v>
      </c>
      <c r="BM214" s="231" t="s">
        <v>888</v>
      </c>
    </row>
    <row r="215" s="2" customFormat="1" ht="24.15" customHeight="1">
      <c r="A215" s="38"/>
      <c r="B215" s="39"/>
      <c r="C215" s="256" t="s">
        <v>379</v>
      </c>
      <c r="D215" s="256" t="s">
        <v>211</v>
      </c>
      <c r="E215" s="257" t="s">
        <v>889</v>
      </c>
      <c r="F215" s="258" t="s">
        <v>890</v>
      </c>
      <c r="G215" s="259" t="s">
        <v>364</v>
      </c>
      <c r="H215" s="260">
        <v>2</v>
      </c>
      <c r="I215" s="261"/>
      <c r="J215" s="262">
        <f>ROUND(I215*H215,2)</f>
        <v>0</v>
      </c>
      <c r="K215" s="263"/>
      <c r="L215" s="264"/>
      <c r="M215" s="265" t="s">
        <v>1</v>
      </c>
      <c r="N215" s="266" t="s">
        <v>44</v>
      </c>
      <c r="O215" s="91"/>
      <c r="P215" s="229">
        <f>O215*H215</f>
        <v>0</v>
      </c>
      <c r="Q215" s="229">
        <v>0.254</v>
      </c>
      <c r="R215" s="229">
        <f>Q215*H215</f>
        <v>0.50800000000000001</v>
      </c>
      <c r="S215" s="229">
        <v>0</v>
      </c>
      <c r="T215" s="230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1" t="s">
        <v>204</v>
      </c>
      <c r="AT215" s="231" t="s">
        <v>211</v>
      </c>
      <c r="AU215" s="231" t="s">
        <v>90</v>
      </c>
      <c r="AY215" s="17" t="s">
        <v>160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7" t="s">
        <v>87</v>
      </c>
      <c r="BK215" s="232">
        <f>ROUND(I215*H215,2)</f>
        <v>0</v>
      </c>
      <c r="BL215" s="17" t="s">
        <v>166</v>
      </c>
      <c r="BM215" s="231" t="s">
        <v>891</v>
      </c>
    </row>
    <row r="216" s="2" customFormat="1" ht="24.15" customHeight="1">
      <c r="A216" s="38"/>
      <c r="B216" s="39"/>
      <c r="C216" s="256" t="s">
        <v>383</v>
      </c>
      <c r="D216" s="256" t="s">
        <v>211</v>
      </c>
      <c r="E216" s="257" t="s">
        <v>892</v>
      </c>
      <c r="F216" s="258" t="s">
        <v>893</v>
      </c>
      <c r="G216" s="259" t="s">
        <v>364</v>
      </c>
      <c r="H216" s="260">
        <v>1</v>
      </c>
      <c r="I216" s="261"/>
      <c r="J216" s="262">
        <f>ROUND(I216*H216,2)</f>
        <v>0</v>
      </c>
      <c r="K216" s="263"/>
      <c r="L216" s="264"/>
      <c r="M216" s="265" t="s">
        <v>1</v>
      </c>
      <c r="N216" s="266" t="s">
        <v>44</v>
      </c>
      <c r="O216" s="91"/>
      <c r="P216" s="229">
        <f>O216*H216</f>
        <v>0</v>
      </c>
      <c r="Q216" s="229">
        <v>1.0129999999999999</v>
      </c>
      <c r="R216" s="229">
        <f>Q216*H216</f>
        <v>1.0129999999999999</v>
      </c>
      <c r="S216" s="229">
        <v>0</v>
      </c>
      <c r="T216" s="23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1" t="s">
        <v>204</v>
      </c>
      <c r="AT216" s="231" t="s">
        <v>211</v>
      </c>
      <c r="AU216" s="231" t="s">
        <v>90</v>
      </c>
      <c r="AY216" s="17" t="s">
        <v>160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7" t="s">
        <v>87</v>
      </c>
      <c r="BK216" s="232">
        <f>ROUND(I216*H216,2)</f>
        <v>0</v>
      </c>
      <c r="BL216" s="17" t="s">
        <v>166</v>
      </c>
      <c r="BM216" s="231" t="s">
        <v>894</v>
      </c>
    </row>
    <row r="217" s="2" customFormat="1" ht="24.15" customHeight="1">
      <c r="A217" s="38"/>
      <c r="B217" s="39"/>
      <c r="C217" s="219" t="s">
        <v>387</v>
      </c>
      <c r="D217" s="219" t="s">
        <v>162</v>
      </c>
      <c r="E217" s="220" t="s">
        <v>895</v>
      </c>
      <c r="F217" s="221" t="s">
        <v>896</v>
      </c>
      <c r="G217" s="222" t="s">
        <v>364</v>
      </c>
      <c r="H217" s="223">
        <v>17</v>
      </c>
      <c r="I217" s="224"/>
      <c r="J217" s="225">
        <f>ROUND(I217*H217,2)</f>
        <v>0</v>
      </c>
      <c r="K217" s="226"/>
      <c r="L217" s="44"/>
      <c r="M217" s="227" t="s">
        <v>1</v>
      </c>
      <c r="N217" s="228" t="s">
        <v>44</v>
      </c>
      <c r="O217" s="91"/>
      <c r="P217" s="229">
        <f>O217*H217</f>
        <v>0</v>
      </c>
      <c r="Q217" s="229">
        <v>0.01248</v>
      </c>
      <c r="R217" s="229">
        <f>Q217*H217</f>
        <v>0.21215999999999999</v>
      </c>
      <c r="S217" s="229">
        <v>0</v>
      </c>
      <c r="T217" s="230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1" t="s">
        <v>166</v>
      </c>
      <c r="AT217" s="231" t="s">
        <v>162</v>
      </c>
      <c r="AU217" s="231" t="s">
        <v>90</v>
      </c>
      <c r="AY217" s="17" t="s">
        <v>160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7" t="s">
        <v>87</v>
      </c>
      <c r="BK217" s="232">
        <f>ROUND(I217*H217,2)</f>
        <v>0</v>
      </c>
      <c r="BL217" s="17" t="s">
        <v>166</v>
      </c>
      <c r="BM217" s="231" t="s">
        <v>897</v>
      </c>
    </row>
    <row r="218" s="13" customFormat="1">
      <c r="A218" s="13"/>
      <c r="B218" s="233"/>
      <c r="C218" s="234"/>
      <c r="D218" s="235" t="s">
        <v>168</v>
      </c>
      <c r="E218" s="236" t="s">
        <v>1</v>
      </c>
      <c r="F218" s="237" t="s">
        <v>898</v>
      </c>
      <c r="G218" s="234"/>
      <c r="H218" s="238">
        <v>17</v>
      </c>
      <c r="I218" s="239"/>
      <c r="J218" s="234"/>
      <c r="K218" s="234"/>
      <c r="L218" s="240"/>
      <c r="M218" s="241"/>
      <c r="N218" s="242"/>
      <c r="O218" s="242"/>
      <c r="P218" s="242"/>
      <c r="Q218" s="242"/>
      <c r="R218" s="242"/>
      <c r="S218" s="242"/>
      <c r="T218" s="24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4" t="s">
        <v>168</v>
      </c>
      <c r="AU218" s="244" t="s">
        <v>90</v>
      </c>
      <c r="AV218" s="13" t="s">
        <v>90</v>
      </c>
      <c r="AW218" s="13" t="s">
        <v>34</v>
      </c>
      <c r="AX218" s="13" t="s">
        <v>87</v>
      </c>
      <c r="AY218" s="244" t="s">
        <v>160</v>
      </c>
    </row>
    <row r="219" s="2" customFormat="1" ht="24.15" customHeight="1">
      <c r="A219" s="38"/>
      <c r="B219" s="39"/>
      <c r="C219" s="256" t="s">
        <v>392</v>
      </c>
      <c r="D219" s="256" t="s">
        <v>211</v>
      </c>
      <c r="E219" s="257" t="s">
        <v>899</v>
      </c>
      <c r="F219" s="258" t="s">
        <v>900</v>
      </c>
      <c r="G219" s="259" t="s">
        <v>364</v>
      </c>
      <c r="H219" s="260">
        <v>7</v>
      </c>
      <c r="I219" s="261"/>
      <c r="J219" s="262">
        <f>ROUND(I219*H219,2)</f>
        <v>0</v>
      </c>
      <c r="K219" s="263"/>
      <c r="L219" s="264"/>
      <c r="M219" s="265" t="s">
        <v>1</v>
      </c>
      <c r="N219" s="266" t="s">
        <v>44</v>
      </c>
      <c r="O219" s="91"/>
      <c r="P219" s="229">
        <f>O219*H219</f>
        <v>0</v>
      </c>
      <c r="Q219" s="229">
        <v>0.39600000000000002</v>
      </c>
      <c r="R219" s="229">
        <f>Q219*H219</f>
        <v>2.7720000000000002</v>
      </c>
      <c r="S219" s="229">
        <v>0</v>
      </c>
      <c r="T219" s="230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1" t="s">
        <v>204</v>
      </c>
      <c r="AT219" s="231" t="s">
        <v>211</v>
      </c>
      <c r="AU219" s="231" t="s">
        <v>90</v>
      </c>
      <c r="AY219" s="17" t="s">
        <v>160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7" t="s">
        <v>87</v>
      </c>
      <c r="BK219" s="232">
        <f>ROUND(I219*H219,2)</f>
        <v>0</v>
      </c>
      <c r="BL219" s="17" t="s">
        <v>166</v>
      </c>
      <c r="BM219" s="231" t="s">
        <v>901</v>
      </c>
    </row>
    <row r="220" s="2" customFormat="1" ht="24.15" customHeight="1">
      <c r="A220" s="38"/>
      <c r="B220" s="39"/>
      <c r="C220" s="256" t="s">
        <v>396</v>
      </c>
      <c r="D220" s="256" t="s">
        <v>211</v>
      </c>
      <c r="E220" s="257" t="s">
        <v>902</v>
      </c>
      <c r="F220" s="258" t="s">
        <v>903</v>
      </c>
      <c r="G220" s="259" t="s">
        <v>364</v>
      </c>
      <c r="H220" s="260">
        <v>1</v>
      </c>
      <c r="I220" s="261"/>
      <c r="J220" s="262">
        <f>ROUND(I220*H220,2)</f>
        <v>0</v>
      </c>
      <c r="K220" s="263"/>
      <c r="L220" s="264"/>
      <c r="M220" s="265" t="s">
        <v>1</v>
      </c>
      <c r="N220" s="266" t="s">
        <v>44</v>
      </c>
      <c r="O220" s="91"/>
      <c r="P220" s="229">
        <f>O220*H220</f>
        <v>0</v>
      </c>
      <c r="Q220" s="229">
        <v>0.021000000000000001</v>
      </c>
      <c r="R220" s="229">
        <f>Q220*H220</f>
        <v>0.021000000000000001</v>
      </c>
      <c r="S220" s="229">
        <v>0</v>
      </c>
      <c r="T220" s="230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1" t="s">
        <v>204</v>
      </c>
      <c r="AT220" s="231" t="s">
        <v>211</v>
      </c>
      <c r="AU220" s="231" t="s">
        <v>90</v>
      </c>
      <c r="AY220" s="17" t="s">
        <v>160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7" t="s">
        <v>87</v>
      </c>
      <c r="BK220" s="232">
        <f>ROUND(I220*H220,2)</f>
        <v>0</v>
      </c>
      <c r="BL220" s="17" t="s">
        <v>166</v>
      </c>
      <c r="BM220" s="231" t="s">
        <v>904</v>
      </c>
    </row>
    <row r="221" s="2" customFormat="1" ht="24.15" customHeight="1">
      <c r="A221" s="38"/>
      <c r="B221" s="39"/>
      <c r="C221" s="256" t="s">
        <v>400</v>
      </c>
      <c r="D221" s="256" t="s">
        <v>211</v>
      </c>
      <c r="E221" s="257" t="s">
        <v>905</v>
      </c>
      <c r="F221" s="258" t="s">
        <v>906</v>
      </c>
      <c r="G221" s="259" t="s">
        <v>364</v>
      </c>
      <c r="H221" s="260">
        <v>5</v>
      </c>
      <c r="I221" s="261"/>
      <c r="J221" s="262">
        <f>ROUND(I221*H221,2)</f>
        <v>0</v>
      </c>
      <c r="K221" s="263"/>
      <c r="L221" s="264"/>
      <c r="M221" s="265" t="s">
        <v>1</v>
      </c>
      <c r="N221" s="266" t="s">
        <v>44</v>
      </c>
      <c r="O221" s="91"/>
      <c r="P221" s="229">
        <f>O221*H221</f>
        <v>0</v>
      </c>
      <c r="Q221" s="229">
        <v>0.032000000000000001</v>
      </c>
      <c r="R221" s="229">
        <f>Q221*H221</f>
        <v>0.16</v>
      </c>
      <c r="S221" s="229">
        <v>0</v>
      </c>
      <c r="T221" s="230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1" t="s">
        <v>204</v>
      </c>
      <c r="AT221" s="231" t="s">
        <v>211</v>
      </c>
      <c r="AU221" s="231" t="s">
        <v>90</v>
      </c>
      <c r="AY221" s="17" t="s">
        <v>160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7" t="s">
        <v>87</v>
      </c>
      <c r="BK221" s="232">
        <f>ROUND(I221*H221,2)</f>
        <v>0</v>
      </c>
      <c r="BL221" s="17" t="s">
        <v>166</v>
      </c>
      <c r="BM221" s="231" t="s">
        <v>907</v>
      </c>
    </row>
    <row r="222" s="2" customFormat="1" ht="24.15" customHeight="1">
      <c r="A222" s="38"/>
      <c r="B222" s="39"/>
      <c r="C222" s="256" t="s">
        <v>404</v>
      </c>
      <c r="D222" s="256" t="s">
        <v>211</v>
      </c>
      <c r="E222" s="257" t="s">
        <v>908</v>
      </c>
      <c r="F222" s="258" t="s">
        <v>909</v>
      </c>
      <c r="G222" s="259" t="s">
        <v>364</v>
      </c>
      <c r="H222" s="260">
        <v>4</v>
      </c>
      <c r="I222" s="261"/>
      <c r="J222" s="262">
        <f>ROUND(I222*H222,2)</f>
        <v>0</v>
      </c>
      <c r="K222" s="263"/>
      <c r="L222" s="264"/>
      <c r="M222" s="265" t="s">
        <v>1</v>
      </c>
      <c r="N222" s="266" t="s">
        <v>44</v>
      </c>
      <c r="O222" s="91"/>
      <c r="P222" s="229">
        <f>O222*H222</f>
        <v>0</v>
      </c>
      <c r="Q222" s="229">
        <v>0.041000000000000002</v>
      </c>
      <c r="R222" s="229">
        <f>Q222*H222</f>
        <v>0.16400000000000001</v>
      </c>
      <c r="S222" s="229">
        <v>0</v>
      </c>
      <c r="T222" s="230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1" t="s">
        <v>204</v>
      </c>
      <c r="AT222" s="231" t="s">
        <v>211</v>
      </c>
      <c r="AU222" s="231" t="s">
        <v>90</v>
      </c>
      <c r="AY222" s="17" t="s">
        <v>160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7" t="s">
        <v>87</v>
      </c>
      <c r="BK222" s="232">
        <f>ROUND(I222*H222,2)</f>
        <v>0</v>
      </c>
      <c r="BL222" s="17" t="s">
        <v>166</v>
      </c>
      <c r="BM222" s="231" t="s">
        <v>910</v>
      </c>
    </row>
    <row r="223" s="2" customFormat="1" ht="37.8" customHeight="1">
      <c r="A223" s="38"/>
      <c r="B223" s="39"/>
      <c r="C223" s="219" t="s">
        <v>408</v>
      </c>
      <c r="D223" s="219" t="s">
        <v>162</v>
      </c>
      <c r="E223" s="220" t="s">
        <v>911</v>
      </c>
      <c r="F223" s="221" t="s">
        <v>912</v>
      </c>
      <c r="G223" s="222" t="s">
        <v>165</v>
      </c>
      <c r="H223" s="223">
        <v>67.391999999999996</v>
      </c>
      <c r="I223" s="224"/>
      <c r="J223" s="225">
        <f>ROUND(I223*H223,2)</f>
        <v>0</v>
      </c>
      <c r="K223" s="226"/>
      <c r="L223" s="44"/>
      <c r="M223" s="227" t="s">
        <v>1</v>
      </c>
      <c r="N223" s="228" t="s">
        <v>44</v>
      </c>
      <c r="O223" s="91"/>
      <c r="P223" s="229">
        <f>O223*H223</f>
        <v>0</v>
      </c>
      <c r="Q223" s="229">
        <v>0.055121499999999997</v>
      </c>
      <c r="R223" s="229">
        <f>Q223*H223</f>
        <v>3.7147481279999996</v>
      </c>
      <c r="S223" s="229">
        <v>0</v>
      </c>
      <c r="T223" s="230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1" t="s">
        <v>166</v>
      </c>
      <c r="AT223" s="231" t="s">
        <v>162</v>
      </c>
      <c r="AU223" s="231" t="s">
        <v>90</v>
      </c>
      <c r="AY223" s="17" t="s">
        <v>160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7" t="s">
        <v>87</v>
      </c>
      <c r="BK223" s="232">
        <f>ROUND(I223*H223,2)</f>
        <v>0</v>
      </c>
      <c r="BL223" s="17" t="s">
        <v>166</v>
      </c>
      <c r="BM223" s="231" t="s">
        <v>913</v>
      </c>
    </row>
    <row r="224" s="13" customFormat="1">
      <c r="A224" s="13"/>
      <c r="B224" s="233"/>
      <c r="C224" s="234"/>
      <c r="D224" s="235" t="s">
        <v>168</v>
      </c>
      <c r="E224" s="236" t="s">
        <v>1</v>
      </c>
      <c r="F224" s="237" t="s">
        <v>914</v>
      </c>
      <c r="G224" s="234"/>
      <c r="H224" s="238">
        <v>67.391999999999996</v>
      </c>
      <c r="I224" s="239"/>
      <c r="J224" s="234"/>
      <c r="K224" s="234"/>
      <c r="L224" s="240"/>
      <c r="M224" s="241"/>
      <c r="N224" s="242"/>
      <c r="O224" s="242"/>
      <c r="P224" s="242"/>
      <c r="Q224" s="242"/>
      <c r="R224" s="242"/>
      <c r="S224" s="242"/>
      <c r="T224" s="24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4" t="s">
        <v>168</v>
      </c>
      <c r="AU224" s="244" t="s">
        <v>90</v>
      </c>
      <c r="AV224" s="13" t="s">
        <v>90</v>
      </c>
      <c r="AW224" s="13" t="s">
        <v>34</v>
      </c>
      <c r="AX224" s="13" t="s">
        <v>87</v>
      </c>
      <c r="AY224" s="244" t="s">
        <v>160</v>
      </c>
    </row>
    <row r="225" s="2" customFormat="1" ht="24.15" customHeight="1">
      <c r="A225" s="38"/>
      <c r="B225" s="39"/>
      <c r="C225" s="219" t="s">
        <v>412</v>
      </c>
      <c r="D225" s="219" t="s">
        <v>162</v>
      </c>
      <c r="E225" s="220" t="s">
        <v>915</v>
      </c>
      <c r="F225" s="221" t="s">
        <v>916</v>
      </c>
      <c r="G225" s="222" t="s">
        <v>364</v>
      </c>
      <c r="H225" s="223">
        <v>4</v>
      </c>
      <c r="I225" s="224"/>
      <c r="J225" s="225">
        <f>ROUND(I225*H225,2)</f>
        <v>0</v>
      </c>
      <c r="K225" s="226"/>
      <c r="L225" s="44"/>
      <c r="M225" s="227" t="s">
        <v>1</v>
      </c>
      <c r="N225" s="228" t="s">
        <v>44</v>
      </c>
      <c r="O225" s="91"/>
      <c r="P225" s="229">
        <f>O225*H225</f>
        <v>0</v>
      </c>
      <c r="Q225" s="229">
        <v>0.076499999999999999</v>
      </c>
      <c r="R225" s="229">
        <f>Q225*H225</f>
        <v>0.30599999999999999</v>
      </c>
      <c r="S225" s="229">
        <v>0</v>
      </c>
      <c r="T225" s="230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1" t="s">
        <v>166</v>
      </c>
      <c r="AT225" s="231" t="s">
        <v>162</v>
      </c>
      <c r="AU225" s="231" t="s">
        <v>90</v>
      </c>
      <c r="AY225" s="17" t="s">
        <v>160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17" t="s">
        <v>87</v>
      </c>
      <c r="BK225" s="232">
        <f>ROUND(I225*H225,2)</f>
        <v>0</v>
      </c>
      <c r="BL225" s="17" t="s">
        <v>166</v>
      </c>
      <c r="BM225" s="231" t="s">
        <v>917</v>
      </c>
    </row>
    <row r="226" s="2" customFormat="1" ht="24.15" customHeight="1">
      <c r="A226" s="38"/>
      <c r="B226" s="39"/>
      <c r="C226" s="219" t="s">
        <v>416</v>
      </c>
      <c r="D226" s="219" t="s">
        <v>162</v>
      </c>
      <c r="E226" s="220" t="s">
        <v>918</v>
      </c>
      <c r="F226" s="221" t="s">
        <v>919</v>
      </c>
      <c r="G226" s="222" t="s">
        <v>364</v>
      </c>
      <c r="H226" s="223">
        <v>7</v>
      </c>
      <c r="I226" s="224"/>
      <c r="J226" s="225">
        <f>ROUND(I226*H226,2)</f>
        <v>0</v>
      </c>
      <c r="K226" s="226"/>
      <c r="L226" s="44"/>
      <c r="M226" s="227" t="s">
        <v>1</v>
      </c>
      <c r="N226" s="228" t="s">
        <v>44</v>
      </c>
      <c r="O226" s="91"/>
      <c r="P226" s="229">
        <f>O226*H226</f>
        <v>0</v>
      </c>
      <c r="Q226" s="229">
        <v>0.217338</v>
      </c>
      <c r="R226" s="229">
        <f>Q226*H226</f>
        <v>1.521366</v>
      </c>
      <c r="S226" s="229">
        <v>0</v>
      </c>
      <c r="T226" s="230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1" t="s">
        <v>166</v>
      </c>
      <c r="AT226" s="231" t="s">
        <v>162</v>
      </c>
      <c r="AU226" s="231" t="s">
        <v>90</v>
      </c>
      <c r="AY226" s="17" t="s">
        <v>160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17" t="s">
        <v>87</v>
      </c>
      <c r="BK226" s="232">
        <f>ROUND(I226*H226,2)</f>
        <v>0</v>
      </c>
      <c r="BL226" s="17" t="s">
        <v>166</v>
      </c>
      <c r="BM226" s="231" t="s">
        <v>920</v>
      </c>
    </row>
    <row r="227" s="2" customFormat="1" ht="24.15" customHeight="1">
      <c r="A227" s="38"/>
      <c r="B227" s="39"/>
      <c r="C227" s="256" t="s">
        <v>420</v>
      </c>
      <c r="D227" s="256" t="s">
        <v>211</v>
      </c>
      <c r="E227" s="257" t="s">
        <v>921</v>
      </c>
      <c r="F227" s="258" t="s">
        <v>922</v>
      </c>
      <c r="G227" s="259" t="s">
        <v>364</v>
      </c>
      <c r="H227" s="260">
        <v>7</v>
      </c>
      <c r="I227" s="261"/>
      <c r="J227" s="262">
        <f>ROUND(I227*H227,2)</f>
        <v>0</v>
      </c>
      <c r="K227" s="263"/>
      <c r="L227" s="264"/>
      <c r="M227" s="265" t="s">
        <v>1</v>
      </c>
      <c r="N227" s="266" t="s">
        <v>44</v>
      </c>
      <c r="O227" s="91"/>
      <c r="P227" s="229">
        <f>O227*H227</f>
        <v>0</v>
      </c>
      <c r="Q227" s="229">
        <v>0.19600000000000001</v>
      </c>
      <c r="R227" s="229">
        <f>Q227*H227</f>
        <v>1.3720000000000001</v>
      </c>
      <c r="S227" s="229">
        <v>0</v>
      </c>
      <c r="T227" s="230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1" t="s">
        <v>204</v>
      </c>
      <c r="AT227" s="231" t="s">
        <v>211</v>
      </c>
      <c r="AU227" s="231" t="s">
        <v>90</v>
      </c>
      <c r="AY227" s="17" t="s">
        <v>160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7" t="s">
        <v>87</v>
      </c>
      <c r="BK227" s="232">
        <f>ROUND(I227*H227,2)</f>
        <v>0</v>
      </c>
      <c r="BL227" s="17" t="s">
        <v>166</v>
      </c>
      <c r="BM227" s="231" t="s">
        <v>923</v>
      </c>
    </row>
    <row r="228" s="2" customFormat="1" ht="24.15" customHeight="1">
      <c r="A228" s="38"/>
      <c r="B228" s="39"/>
      <c r="C228" s="219" t="s">
        <v>425</v>
      </c>
      <c r="D228" s="219" t="s">
        <v>162</v>
      </c>
      <c r="E228" s="220" t="s">
        <v>924</v>
      </c>
      <c r="F228" s="221" t="s">
        <v>925</v>
      </c>
      <c r="G228" s="222" t="s">
        <v>364</v>
      </c>
      <c r="H228" s="223">
        <v>3</v>
      </c>
      <c r="I228" s="224"/>
      <c r="J228" s="225">
        <f>ROUND(I228*H228,2)</f>
        <v>0</v>
      </c>
      <c r="K228" s="226"/>
      <c r="L228" s="44"/>
      <c r="M228" s="227" t="s">
        <v>1</v>
      </c>
      <c r="N228" s="228" t="s">
        <v>44</v>
      </c>
      <c r="O228" s="91"/>
      <c r="P228" s="229">
        <f>O228*H228</f>
        <v>0</v>
      </c>
      <c r="Q228" s="229">
        <v>0.047348710400000001</v>
      </c>
      <c r="R228" s="229">
        <f>Q228*H228</f>
        <v>0.14204613120000001</v>
      </c>
      <c r="S228" s="229">
        <v>0</v>
      </c>
      <c r="T228" s="230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1" t="s">
        <v>166</v>
      </c>
      <c r="AT228" s="231" t="s">
        <v>162</v>
      </c>
      <c r="AU228" s="231" t="s">
        <v>90</v>
      </c>
      <c r="AY228" s="17" t="s">
        <v>160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17" t="s">
        <v>87</v>
      </c>
      <c r="BK228" s="232">
        <f>ROUND(I228*H228,2)</f>
        <v>0</v>
      </c>
      <c r="BL228" s="17" t="s">
        <v>166</v>
      </c>
      <c r="BM228" s="231" t="s">
        <v>926</v>
      </c>
    </row>
    <row r="229" s="2" customFormat="1" ht="24.15" customHeight="1">
      <c r="A229" s="38"/>
      <c r="B229" s="39"/>
      <c r="C229" s="219" t="s">
        <v>430</v>
      </c>
      <c r="D229" s="219" t="s">
        <v>162</v>
      </c>
      <c r="E229" s="220" t="s">
        <v>927</v>
      </c>
      <c r="F229" s="221" t="s">
        <v>928</v>
      </c>
      <c r="G229" s="222" t="s">
        <v>364</v>
      </c>
      <c r="H229" s="223">
        <v>2</v>
      </c>
      <c r="I229" s="224"/>
      <c r="J229" s="225">
        <f>ROUND(I229*H229,2)</f>
        <v>0</v>
      </c>
      <c r="K229" s="226"/>
      <c r="L229" s="44"/>
      <c r="M229" s="227" t="s">
        <v>1</v>
      </c>
      <c r="N229" s="228" t="s">
        <v>44</v>
      </c>
      <c r="O229" s="91"/>
      <c r="P229" s="229">
        <f>O229*H229</f>
        <v>0</v>
      </c>
      <c r="Q229" s="229">
        <v>0.034011600000000003</v>
      </c>
      <c r="R229" s="229">
        <f>Q229*H229</f>
        <v>0.068023200000000006</v>
      </c>
      <c r="S229" s="229">
        <v>0</v>
      </c>
      <c r="T229" s="230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1" t="s">
        <v>166</v>
      </c>
      <c r="AT229" s="231" t="s">
        <v>162</v>
      </c>
      <c r="AU229" s="231" t="s">
        <v>90</v>
      </c>
      <c r="AY229" s="17" t="s">
        <v>160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7" t="s">
        <v>87</v>
      </c>
      <c r="BK229" s="232">
        <f>ROUND(I229*H229,2)</f>
        <v>0</v>
      </c>
      <c r="BL229" s="17" t="s">
        <v>166</v>
      </c>
      <c r="BM229" s="231" t="s">
        <v>929</v>
      </c>
    </row>
    <row r="230" s="2" customFormat="1" ht="24.15" customHeight="1">
      <c r="A230" s="38"/>
      <c r="B230" s="39"/>
      <c r="C230" s="219" t="s">
        <v>434</v>
      </c>
      <c r="D230" s="219" t="s">
        <v>162</v>
      </c>
      <c r="E230" s="220" t="s">
        <v>930</v>
      </c>
      <c r="F230" s="221" t="s">
        <v>931</v>
      </c>
      <c r="G230" s="222" t="s">
        <v>364</v>
      </c>
      <c r="H230" s="223">
        <v>18</v>
      </c>
      <c r="I230" s="224"/>
      <c r="J230" s="225">
        <f>ROUND(I230*H230,2)</f>
        <v>0</v>
      </c>
      <c r="K230" s="226"/>
      <c r="L230" s="44"/>
      <c r="M230" s="227" t="s">
        <v>1</v>
      </c>
      <c r="N230" s="228" t="s">
        <v>44</v>
      </c>
      <c r="O230" s="91"/>
      <c r="P230" s="229">
        <f>O230*H230</f>
        <v>0</v>
      </c>
      <c r="Q230" s="229">
        <v>0.34089999999999998</v>
      </c>
      <c r="R230" s="229">
        <f>Q230*H230</f>
        <v>6.1361999999999997</v>
      </c>
      <c r="S230" s="229">
        <v>0</v>
      </c>
      <c r="T230" s="230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1" t="s">
        <v>166</v>
      </c>
      <c r="AT230" s="231" t="s">
        <v>162</v>
      </c>
      <c r="AU230" s="231" t="s">
        <v>90</v>
      </c>
      <c r="AY230" s="17" t="s">
        <v>160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7" t="s">
        <v>87</v>
      </c>
      <c r="BK230" s="232">
        <f>ROUND(I230*H230,2)</f>
        <v>0</v>
      </c>
      <c r="BL230" s="17" t="s">
        <v>166</v>
      </c>
      <c r="BM230" s="231" t="s">
        <v>932</v>
      </c>
    </row>
    <row r="231" s="2" customFormat="1" ht="24.15" customHeight="1">
      <c r="A231" s="38"/>
      <c r="B231" s="39"/>
      <c r="C231" s="256" t="s">
        <v>438</v>
      </c>
      <c r="D231" s="256" t="s">
        <v>211</v>
      </c>
      <c r="E231" s="257" t="s">
        <v>933</v>
      </c>
      <c r="F231" s="258" t="s">
        <v>934</v>
      </c>
      <c r="G231" s="259" t="s">
        <v>364</v>
      </c>
      <c r="H231" s="260">
        <v>18</v>
      </c>
      <c r="I231" s="261"/>
      <c r="J231" s="262">
        <f>ROUND(I231*H231,2)</f>
        <v>0</v>
      </c>
      <c r="K231" s="263"/>
      <c r="L231" s="264"/>
      <c r="M231" s="265" t="s">
        <v>1</v>
      </c>
      <c r="N231" s="266" t="s">
        <v>44</v>
      </c>
      <c r="O231" s="91"/>
      <c r="P231" s="229">
        <f>O231*H231</f>
        <v>0</v>
      </c>
      <c r="Q231" s="229">
        <v>0.071999999999999995</v>
      </c>
      <c r="R231" s="229">
        <f>Q231*H231</f>
        <v>1.2959999999999998</v>
      </c>
      <c r="S231" s="229">
        <v>0</v>
      </c>
      <c r="T231" s="230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1" t="s">
        <v>204</v>
      </c>
      <c r="AT231" s="231" t="s">
        <v>211</v>
      </c>
      <c r="AU231" s="231" t="s">
        <v>90</v>
      </c>
      <c r="AY231" s="17" t="s">
        <v>160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17" t="s">
        <v>87</v>
      </c>
      <c r="BK231" s="232">
        <f>ROUND(I231*H231,2)</f>
        <v>0</v>
      </c>
      <c r="BL231" s="17" t="s">
        <v>166</v>
      </c>
      <c r="BM231" s="231" t="s">
        <v>935</v>
      </c>
    </row>
    <row r="232" s="2" customFormat="1" ht="24.15" customHeight="1">
      <c r="A232" s="38"/>
      <c r="B232" s="39"/>
      <c r="C232" s="256" t="s">
        <v>446</v>
      </c>
      <c r="D232" s="256" t="s">
        <v>211</v>
      </c>
      <c r="E232" s="257" t="s">
        <v>936</v>
      </c>
      <c r="F232" s="258" t="s">
        <v>937</v>
      </c>
      <c r="G232" s="259" t="s">
        <v>364</v>
      </c>
      <c r="H232" s="260">
        <v>18</v>
      </c>
      <c r="I232" s="261"/>
      <c r="J232" s="262">
        <f>ROUND(I232*H232,2)</f>
        <v>0</v>
      </c>
      <c r="K232" s="263"/>
      <c r="L232" s="264"/>
      <c r="M232" s="265" t="s">
        <v>1</v>
      </c>
      <c r="N232" s="266" t="s">
        <v>44</v>
      </c>
      <c r="O232" s="91"/>
      <c r="P232" s="229">
        <f>O232*H232</f>
        <v>0</v>
      </c>
      <c r="Q232" s="229">
        <v>0.080000000000000002</v>
      </c>
      <c r="R232" s="229">
        <f>Q232*H232</f>
        <v>1.44</v>
      </c>
      <c r="S232" s="229">
        <v>0</v>
      </c>
      <c r="T232" s="230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1" t="s">
        <v>204</v>
      </c>
      <c r="AT232" s="231" t="s">
        <v>211</v>
      </c>
      <c r="AU232" s="231" t="s">
        <v>90</v>
      </c>
      <c r="AY232" s="17" t="s">
        <v>160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7" t="s">
        <v>87</v>
      </c>
      <c r="BK232" s="232">
        <f>ROUND(I232*H232,2)</f>
        <v>0</v>
      </c>
      <c r="BL232" s="17" t="s">
        <v>166</v>
      </c>
      <c r="BM232" s="231" t="s">
        <v>938</v>
      </c>
    </row>
    <row r="233" s="2" customFormat="1" ht="24.15" customHeight="1">
      <c r="A233" s="38"/>
      <c r="B233" s="39"/>
      <c r="C233" s="256" t="s">
        <v>451</v>
      </c>
      <c r="D233" s="256" t="s">
        <v>211</v>
      </c>
      <c r="E233" s="257" t="s">
        <v>939</v>
      </c>
      <c r="F233" s="258" t="s">
        <v>940</v>
      </c>
      <c r="G233" s="259" t="s">
        <v>364</v>
      </c>
      <c r="H233" s="260">
        <v>18</v>
      </c>
      <c r="I233" s="261"/>
      <c r="J233" s="262">
        <f>ROUND(I233*H233,2)</f>
        <v>0</v>
      </c>
      <c r="K233" s="263"/>
      <c r="L233" s="264"/>
      <c r="M233" s="265" t="s">
        <v>1</v>
      </c>
      <c r="N233" s="266" t="s">
        <v>44</v>
      </c>
      <c r="O233" s="91"/>
      <c r="P233" s="229">
        <f>O233*H233</f>
        <v>0</v>
      </c>
      <c r="Q233" s="229">
        <v>0.027</v>
      </c>
      <c r="R233" s="229">
        <f>Q233*H233</f>
        <v>0.48599999999999999</v>
      </c>
      <c r="S233" s="229">
        <v>0</v>
      </c>
      <c r="T233" s="230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1" t="s">
        <v>204</v>
      </c>
      <c r="AT233" s="231" t="s">
        <v>211</v>
      </c>
      <c r="AU233" s="231" t="s">
        <v>90</v>
      </c>
      <c r="AY233" s="17" t="s">
        <v>160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7" t="s">
        <v>87</v>
      </c>
      <c r="BK233" s="232">
        <f>ROUND(I233*H233,2)</f>
        <v>0</v>
      </c>
      <c r="BL233" s="17" t="s">
        <v>166</v>
      </c>
      <c r="BM233" s="231" t="s">
        <v>941</v>
      </c>
    </row>
    <row r="234" s="2" customFormat="1" ht="21.75" customHeight="1">
      <c r="A234" s="38"/>
      <c r="B234" s="39"/>
      <c r="C234" s="256" t="s">
        <v>457</v>
      </c>
      <c r="D234" s="256" t="s">
        <v>211</v>
      </c>
      <c r="E234" s="257" t="s">
        <v>942</v>
      </c>
      <c r="F234" s="258" t="s">
        <v>943</v>
      </c>
      <c r="G234" s="259" t="s">
        <v>364</v>
      </c>
      <c r="H234" s="260">
        <v>18</v>
      </c>
      <c r="I234" s="261"/>
      <c r="J234" s="262">
        <f>ROUND(I234*H234,2)</f>
        <v>0</v>
      </c>
      <c r="K234" s="263"/>
      <c r="L234" s="264"/>
      <c r="M234" s="265" t="s">
        <v>1</v>
      </c>
      <c r="N234" s="266" t="s">
        <v>44</v>
      </c>
      <c r="O234" s="91"/>
      <c r="P234" s="229">
        <f>O234*H234</f>
        <v>0</v>
      </c>
      <c r="Q234" s="229">
        <v>0.058000000000000003</v>
      </c>
      <c r="R234" s="229">
        <f>Q234*H234</f>
        <v>1.044</v>
      </c>
      <c r="S234" s="229">
        <v>0</v>
      </c>
      <c r="T234" s="230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1" t="s">
        <v>204</v>
      </c>
      <c r="AT234" s="231" t="s">
        <v>211</v>
      </c>
      <c r="AU234" s="231" t="s">
        <v>90</v>
      </c>
      <c r="AY234" s="17" t="s">
        <v>160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7" t="s">
        <v>87</v>
      </c>
      <c r="BK234" s="232">
        <f>ROUND(I234*H234,2)</f>
        <v>0</v>
      </c>
      <c r="BL234" s="17" t="s">
        <v>166</v>
      </c>
      <c r="BM234" s="231" t="s">
        <v>944</v>
      </c>
    </row>
    <row r="235" s="2" customFormat="1" ht="24.15" customHeight="1">
      <c r="A235" s="38"/>
      <c r="B235" s="39"/>
      <c r="C235" s="256" t="s">
        <v>466</v>
      </c>
      <c r="D235" s="256" t="s">
        <v>211</v>
      </c>
      <c r="E235" s="257" t="s">
        <v>945</v>
      </c>
      <c r="F235" s="258" t="s">
        <v>946</v>
      </c>
      <c r="G235" s="259" t="s">
        <v>364</v>
      </c>
      <c r="H235" s="260">
        <v>18</v>
      </c>
      <c r="I235" s="261"/>
      <c r="J235" s="262">
        <f>ROUND(I235*H235,2)</f>
        <v>0</v>
      </c>
      <c r="K235" s="263"/>
      <c r="L235" s="264"/>
      <c r="M235" s="265" t="s">
        <v>1</v>
      </c>
      <c r="N235" s="266" t="s">
        <v>44</v>
      </c>
      <c r="O235" s="91"/>
      <c r="P235" s="229">
        <f>O235*H235</f>
        <v>0</v>
      </c>
      <c r="Q235" s="229">
        <v>0.057000000000000002</v>
      </c>
      <c r="R235" s="229">
        <f>Q235*H235</f>
        <v>1.026</v>
      </c>
      <c r="S235" s="229">
        <v>0</v>
      </c>
      <c r="T235" s="230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1" t="s">
        <v>204</v>
      </c>
      <c r="AT235" s="231" t="s">
        <v>211</v>
      </c>
      <c r="AU235" s="231" t="s">
        <v>90</v>
      </c>
      <c r="AY235" s="17" t="s">
        <v>160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7" t="s">
        <v>87</v>
      </c>
      <c r="BK235" s="232">
        <f>ROUND(I235*H235,2)</f>
        <v>0</v>
      </c>
      <c r="BL235" s="17" t="s">
        <v>166</v>
      </c>
      <c r="BM235" s="231" t="s">
        <v>947</v>
      </c>
    </row>
    <row r="236" s="2" customFormat="1" ht="16.5" customHeight="1">
      <c r="A236" s="38"/>
      <c r="B236" s="39"/>
      <c r="C236" s="256" t="s">
        <v>471</v>
      </c>
      <c r="D236" s="256" t="s">
        <v>211</v>
      </c>
      <c r="E236" s="257" t="s">
        <v>948</v>
      </c>
      <c r="F236" s="258" t="s">
        <v>949</v>
      </c>
      <c r="G236" s="259" t="s">
        <v>364</v>
      </c>
      <c r="H236" s="260">
        <v>18</v>
      </c>
      <c r="I236" s="261"/>
      <c r="J236" s="262">
        <f>ROUND(I236*H236,2)</f>
        <v>0</v>
      </c>
      <c r="K236" s="263"/>
      <c r="L236" s="264"/>
      <c r="M236" s="265" t="s">
        <v>1</v>
      </c>
      <c r="N236" s="266" t="s">
        <v>44</v>
      </c>
      <c r="O236" s="91"/>
      <c r="P236" s="229">
        <f>O236*H236</f>
        <v>0</v>
      </c>
      <c r="Q236" s="229">
        <v>0.055300000000000002</v>
      </c>
      <c r="R236" s="229">
        <f>Q236*H236</f>
        <v>0.99540000000000006</v>
      </c>
      <c r="S236" s="229">
        <v>0</v>
      </c>
      <c r="T236" s="230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1" t="s">
        <v>204</v>
      </c>
      <c r="AT236" s="231" t="s">
        <v>211</v>
      </c>
      <c r="AU236" s="231" t="s">
        <v>90</v>
      </c>
      <c r="AY236" s="17" t="s">
        <v>160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7" t="s">
        <v>87</v>
      </c>
      <c r="BK236" s="232">
        <f>ROUND(I236*H236,2)</f>
        <v>0</v>
      </c>
      <c r="BL236" s="17" t="s">
        <v>166</v>
      </c>
      <c r="BM236" s="231" t="s">
        <v>950</v>
      </c>
    </row>
    <row r="237" s="12" customFormat="1" ht="22.8" customHeight="1">
      <c r="A237" s="12"/>
      <c r="B237" s="203"/>
      <c r="C237" s="204"/>
      <c r="D237" s="205" t="s">
        <v>78</v>
      </c>
      <c r="E237" s="217" t="s">
        <v>210</v>
      </c>
      <c r="F237" s="217" t="s">
        <v>391</v>
      </c>
      <c r="G237" s="204"/>
      <c r="H237" s="204"/>
      <c r="I237" s="207"/>
      <c r="J237" s="218">
        <f>BK237</f>
        <v>0</v>
      </c>
      <c r="K237" s="204"/>
      <c r="L237" s="209"/>
      <c r="M237" s="210"/>
      <c r="N237" s="211"/>
      <c r="O237" s="211"/>
      <c r="P237" s="212">
        <f>SUM(P238:P247)</f>
        <v>0</v>
      </c>
      <c r="Q237" s="211"/>
      <c r="R237" s="212">
        <f>SUM(R238:R247)</f>
        <v>12.865798</v>
      </c>
      <c r="S237" s="211"/>
      <c r="T237" s="213">
        <f>SUM(T238:T247)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4" t="s">
        <v>87</v>
      </c>
      <c r="AT237" s="215" t="s">
        <v>78</v>
      </c>
      <c r="AU237" s="215" t="s">
        <v>87</v>
      </c>
      <c r="AY237" s="214" t="s">
        <v>160</v>
      </c>
      <c r="BK237" s="216">
        <f>SUM(BK238:BK247)</f>
        <v>0</v>
      </c>
    </row>
    <row r="238" s="2" customFormat="1" ht="24.15" customHeight="1">
      <c r="A238" s="38"/>
      <c r="B238" s="39"/>
      <c r="C238" s="219" t="s">
        <v>480</v>
      </c>
      <c r="D238" s="219" t="s">
        <v>162</v>
      </c>
      <c r="E238" s="220" t="s">
        <v>951</v>
      </c>
      <c r="F238" s="221" t="s">
        <v>952</v>
      </c>
      <c r="G238" s="222" t="s">
        <v>250</v>
      </c>
      <c r="H238" s="223">
        <v>40</v>
      </c>
      <c r="I238" s="224"/>
      <c r="J238" s="225">
        <f>ROUND(I238*H238,2)</f>
        <v>0</v>
      </c>
      <c r="K238" s="226"/>
      <c r="L238" s="44"/>
      <c r="M238" s="227" t="s">
        <v>1</v>
      </c>
      <c r="N238" s="228" t="s">
        <v>44</v>
      </c>
      <c r="O238" s="91"/>
      <c r="P238" s="229">
        <f>O238*H238</f>
        <v>0</v>
      </c>
      <c r="Q238" s="229">
        <v>0.29220869999999999</v>
      </c>
      <c r="R238" s="229">
        <f>Q238*H238</f>
        <v>11.688348</v>
      </c>
      <c r="S238" s="229">
        <v>0</v>
      </c>
      <c r="T238" s="230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1" t="s">
        <v>166</v>
      </c>
      <c r="AT238" s="231" t="s">
        <v>162</v>
      </c>
      <c r="AU238" s="231" t="s">
        <v>90</v>
      </c>
      <c r="AY238" s="17" t="s">
        <v>160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17" t="s">
        <v>87</v>
      </c>
      <c r="BK238" s="232">
        <f>ROUND(I238*H238,2)</f>
        <v>0</v>
      </c>
      <c r="BL238" s="17" t="s">
        <v>166</v>
      </c>
      <c r="BM238" s="231" t="s">
        <v>953</v>
      </c>
    </row>
    <row r="239" s="2" customFormat="1" ht="24.15" customHeight="1">
      <c r="A239" s="38"/>
      <c r="B239" s="39"/>
      <c r="C239" s="256" t="s">
        <v>954</v>
      </c>
      <c r="D239" s="256" t="s">
        <v>211</v>
      </c>
      <c r="E239" s="257" t="s">
        <v>955</v>
      </c>
      <c r="F239" s="258" t="s">
        <v>956</v>
      </c>
      <c r="G239" s="259" t="s">
        <v>250</v>
      </c>
      <c r="H239" s="260">
        <v>40</v>
      </c>
      <c r="I239" s="261"/>
      <c r="J239" s="262">
        <f>ROUND(I239*H239,2)</f>
        <v>0</v>
      </c>
      <c r="K239" s="263"/>
      <c r="L239" s="264"/>
      <c r="M239" s="265" t="s">
        <v>1</v>
      </c>
      <c r="N239" s="266" t="s">
        <v>44</v>
      </c>
      <c r="O239" s="91"/>
      <c r="P239" s="229">
        <f>O239*H239</f>
        <v>0</v>
      </c>
      <c r="Q239" s="229">
        <v>0.0067000000000000002</v>
      </c>
      <c r="R239" s="229">
        <f>Q239*H239</f>
        <v>0.26800000000000002</v>
      </c>
      <c r="S239" s="229">
        <v>0</v>
      </c>
      <c r="T239" s="230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1" t="s">
        <v>204</v>
      </c>
      <c r="AT239" s="231" t="s">
        <v>211</v>
      </c>
      <c r="AU239" s="231" t="s">
        <v>90</v>
      </c>
      <c r="AY239" s="17" t="s">
        <v>160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7" t="s">
        <v>87</v>
      </c>
      <c r="BK239" s="232">
        <f>ROUND(I239*H239,2)</f>
        <v>0</v>
      </c>
      <c r="BL239" s="17" t="s">
        <v>166</v>
      </c>
      <c r="BM239" s="231" t="s">
        <v>957</v>
      </c>
    </row>
    <row r="240" s="13" customFormat="1">
      <c r="A240" s="13"/>
      <c r="B240" s="233"/>
      <c r="C240" s="234"/>
      <c r="D240" s="235" t="s">
        <v>168</v>
      </c>
      <c r="E240" s="236" t="s">
        <v>1</v>
      </c>
      <c r="F240" s="237" t="s">
        <v>383</v>
      </c>
      <c r="G240" s="234"/>
      <c r="H240" s="238">
        <v>40</v>
      </c>
      <c r="I240" s="239"/>
      <c r="J240" s="234"/>
      <c r="K240" s="234"/>
      <c r="L240" s="240"/>
      <c r="M240" s="241"/>
      <c r="N240" s="242"/>
      <c r="O240" s="242"/>
      <c r="P240" s="242"/>
      <c r="Q240" s="242"/>
      <c r="R240" s="242"/>
      <c r="S240" s="242"/>
      <c r="T240" s="24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4" t="s">
        <v>168</v>
      </c>
      <c r="AU240" s="244" t="s">
        <v>90</v>
      </c>
      <c r="AV240" s="13" t="s">
        <v>90</v>
      </c>
      <c r="AW240" s="13" t="s">
        <v>34</v>
      </c>
      <c r="AX240" s="13" t="s">
        <v>87</v>
      </c>
      <c r="AY240" s="244" t="s">
        <v>160</v>
      </c>
    </row>
    <row r="241" s="2" customFormat="1" ht="24.15" customHeight="1">
      <c r="A241" s="38"/>
      <c r="B241" s="39"/>
      <c r="C241" s="256" t="s">
        <v>958</v>
      </c>
      <c r="D241" s="256" t="s">
        <v>211</v>
      </c>
      <c r="E241" s="257" t="s">
        <v>959</v>
      </c>
      <c r="F241" s="258" t="s">
        <v>960</v>
      </c>
      <c r="G241" s="259" t="s">
        <v>250</v>
      </c>
      <c r="H241" s="260">
        <v>40</v>
      </c>
      <c r="I241" s="261"/>
      <c r="J241" s="262">
        <f>ROUND(I241*H241,2)</f>
        <v>0</v>
      </c>
      <c r="K241" s="263"/>
      <c r="L241" s="264"/>
      <c r="M241" s="265" t="s">
        <v>1</v>
      </c>
      <c r="N241" s="266" t="s">
        <v>44</v>
      </c>
      <c r="O241" s="91"/>
      <c r="P241" s="229">
        <f>O241*H241</f>
        <v>0</v>
      </c>
      <c r="Q241" s="229">
        <v>0.014279999999999999</v>
      </c>
      <c r="R241" s="229">
        <f>Q241*H241</f>
        <v>0.57119999999999993</v>
      </c>
      <c r="S241" s="229">
        <v>0</v>
      </c>
      <c r="T241" s="230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1" t="s">
        <v>204</v>
      </c>
      <c r="AT241" s="231" t="s">
        <v>211</v>
      </c>
      <c r="AU241" s="231" t="s">
        <v>90</v>
      </c>
      <c r="AY241" s="17" t="s">
        <v>160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7" t="s">
        <v>87</v>
      </c>
      <c r="BK241" s="232">
        <f>ROUND(I241*H241,2)</f>
        <v>0</v>
      </c>
      <c r="BL241" s="17" t="s">
        <v>166</v>
      </c>
      <c r="BM241" s="231" t="s">
        <v>961</v>
      </c>
    </row>
    <row r="242" s="13" customFormat="1">
      <c r="A242" s="13"/>
      <c r="B242" s="233"/>
      <c r="C242" s="234"/>
      <c r="D242" s="235" t="s">
        <v>168</v>
      </c>
      <c r="E242" s="236" t="s">
        <v>1</v>
      </c>
      <c r="F242" s="237" t="s">
        <v>383</v>
      </c>
      <c r="G242" s="234"/>
      <c r="H242" s="238">
        <v>40</v>
      </c>
      <c r="I242" s="239"/>
      <c r="J242" s="234"/>
      <c r="K242" s="234"/>
      <c r="L242" s="240"/>
      <c r="M242" s="241"/>
      <c r="N242" s="242"/>
      <c r="O242" s="242"/>
      <c r="P242" s="242"/>
      <c r="Q242" s="242"/>
      <c r="R242" s="242"/>
      <c r="S242" s="242"/>
      <c r="T242" s="24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4" t="s">
        <v>168</v>
      </c>
      <c r="AU242" s="244" t="s">
        <v>90</v>
      </c>
      <c r="AV242" s="13" t="s">
        <v>90</v>
      </c>
      <c r="AW242" s="13" t="s">
        <v>34</v>
      </c>
      <c r="AX242" s="13" t="s">
        <v>87</v>
      </c>
      <c r="AY242" s="244" t="s">
        <v>160</v>
      </c>
    </row>
    <row r="243" s="2" customFormat="1" ht="24.15" customHeight="1">
      <c r="A243" s="38"/>
      <c r="B243" s="39"/>
      <c r="C243" s="219" t="s">
        <v>962</v>
      </c>
      <c r="D243" s="219" t="s">
        <v>162</v>
      </c>
      <c r="E243" s="220" t="s">
        <v>963</v>
      </c>
      <c r="F243" s="221" t="s">
        <v>964</v>
      </c>
      <c r="G243" s="222" t="s">
        <v>220</v>
      </c>
      <c r="H243" s="223">
        <v>492</v>
      </c>
      <c r="I243" s="224"/>
      <c r="J243" s="225">
        <f>ROUND(I243*H243,2)</f>
        <v>0</v>
      </c>
      <c r="K243" s="226"/>
      <c r="L243" s="44"/>
      <c r="M243" s="227" t="s">
        <v>1</v>
      </c>
      <c r="N243" s="228" t="s">
        <v>44</v>
      </c>
      <c r="O243" s="91"/>
      <c r="P243" s="229">
        <f>O243*H243</f>
        <v>0</v>
      </c>
      <c r="Q243" s="229">
        <v>0.00068749999999999996</v>
      </c>
      <c r="R243" s="229">
        <f>Q243*H243</f>
        <v>0.33825</v>
      </c>
      <c r="S243" s="229">
        <v>0</v>
      </c>
      <c r="T243" s="230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1" t="s">
        <v>166</v>
      </c>
      <c r="AT243" s="231" t="s">
        <v>162</v>
      </c>
      <c r="AU243" s="231" t="s">
        <v>90</v>
      </c>
      <c r="AY243" s="17" t="s">
        <v>160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7" t="s">
        <v>87</v>
      </c>
      <c r="BK243" s="232">
        <f>ROUND(I243*H243,2)</f>
        <v>0</v>
      </c>
      <c r="BL243" s="17" t="s">
        <v>166</v>
      </c>
      <c r="BM243" s="231" t="s">
        <v>965</v>
      </c>
    </row>
    <row r="244" s="13" customFormat="1">
      <c r="A244" s="13"/>
      <c r="B244" s="233"/>
      <c r="C244" s="234"/>
      <c r="D244" s="235" t="s">
        <v>168</v>
      </c>
      <c r="E244" s="236" t="s">
        <v>1</v>
      </c>
      <c r="F244" s="237" t="s">
        <v>966</v>
      </c>
      <c r="G244" s="234"/>
      <c r="H244" s="238">
        <v>152.72</v>
      </c>
      <c r="I244" s="239"/>
      <c r="J244" s="234"/>
      <c r="K244" s="234"/>
      <c r="L244" s="240"/>
      <c r="M244" s="241"/>
      <c r="N244" s="242"/>
      <c r="O244" s="242"/>
      <c r="P244" s="242"/>
      <c r="Q244" s="242"/>
      <c r="R244" s="242"/>
      <c r="S244" s="242"/>
      <c r="T244" s="24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4" t="s">
        <v>168</v>
      </c>
      <c r="AU244" s="244" t="s">
        <v>90</v>
      </c>
      <c r="AV244" s="13" t="s">
        <v>90</v>
      </c>
      <c r="AW244" s="13" t="s">
        <v>34</v>
      </c>
      <c r="AX244" s="13" t="s">
        <v>79</v>
      </c>
      <c r="AY244" s="244" t="s">
        <v>160</v>
      </c>
    </row>
    <row r="245" s="13" customFormat="1">
      <c r="A245" s="13"/>
      <c r="B245" s="233"/>
      <c r="C245" s="234"/>
      <c r="D245" s="235" t="s">
        <v>168</v>
      </c>
      <c r="E245" s="236" t="s">
        <v>1</v>
      </c>
      <c r="F245" s="237" t="s">
        <v>967</v>
      </c>
      <c r="G245" s="234"/>
      <c r="H245" s="238">
        <v>186.56</v>
      </c>
      <c r="I245" s="239"/>
      <c r="J245" s="234"/>
      <c r="K245" s="234"/>
      <c r="L245" s="240"/>
      <c r="M245" s="241"/>
      <c r="N245" s="242"/>
      <c r="O245" s="242"/>
      <c r="P245" s="242"/>
      <c r="Q245" s="242"/>
      <c r="R245" s="242"/>
      <c r="S245" s="242"/>
      <c r="T245" s="24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4" t="s">
        <v>168</v>
      </c>
      <c r="AU245" s="244" t="s">
        <v>90</v>
      </c>
      <c r="AV245" s="13" t="s">
        <v>90</v>
      </c>
      <c r="AW245" s="13" t="s">
        <v>34</v>
      </c>
      <c r="AX245" s="13" t="s">
        <v>79</v>
      </c>
      <c r="AY245" s="244" t="s">
        <v>160</v>
      </c>
    </row>
    <row r="246" s="13" customFormat="1">
      <c r="A246" s="13"/>
      <c r="B246" s="233"/>
      <c r="C246" s="234"/>
      <c r="D246" s="235" t="s">
        <v>168</v>
      </c>
      <c r="E246" s="236" t="s">
        <v>1</v>
      </c>
      <c r="F246" s="237" t="s">
        <v>966</v>
      </c>
      <c r="G246" s="234"/>
      <c r="H246" s="238">
        <v>152.72</v>
      </c>
      <c r="I246" s="239"/>
      <c r="J246" s="234"/>
      <c r="K246" s="234"/>
      <c r="L246" s="240"/>
      <c r="M246" s="241"/>
      <c r="N246" s="242"/>
      <c r="O246" s="242"/>
      <c r="P246" s="242"/>
      <c r="Q246" s="242"/>
      <c r="R246" s="242"/>
      <c r="S246" s="242"/>
      <c r="T246" s="24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4" t="s">
        <v>168</v>
      </c>
      <c r="AU246" s="244" t="s">
        <v>90</v>
      </c>
      <c r="AV246" s="13" t="s">
        <v>90</v>
      </c>
      <c r="AW246" s="13" t="s">
        <v>34</v>
      </c>
      <c r="AX246" s="13" t="s">
        <v>79</v>
      </c>
      <c r="AY246" s="244" t="s">
        <v>160</v>
      </c>
    </row>
    <row r="247" s="14" customFormat="1">
      <c r="A247" s="14"/>
      <c r="B247" s="245"/>
      <c r="C247" s="246"/>
      <c r="D247" s="235" t="s">
        <v>168</v>
      </c>
      <c r="E247" s="247" t="s">
        <v>1</v>
      </c>
      <c r="F247" s="248" t="s">
        <v>175</v>
      </c>
      <c r="G247" s="246"/>
      <c r="H247" s="249">
        <v>492</v>
      </c>
      <c r="I247" s="250"/>
      <c r="J247" s="246"/>
      <c r="K247" s="246"/>
      <c r="L247" s="251"/>
      <c r="M247" s="252"/>
      <c r="N247" s="253"/>
      <c r="O247" s="253"/>
      <c r="P247" s="253"/>
      <c r="Q247" s="253"/>
      <c r="R247" s="253"/>
      <c r="S247" s="253"/>
      <c r="T247" s="25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5" t="s">
        <v>168</v>
      </c>
      <c r="AU247" s="255" t="s">
        <v>90</v>
      </c>
      <c r="AV247" s="14" t="s">
        <v>166</v>
      </c>
      <c r="AW247" s="14" t="s">
        <v>34</v>
      </c>
      <c r="AX247" s="14" t="s">
        <v>87</v>
      </c>
      <c r="AY247" s="255" t="s">
        <v>160</v>
      </c>
    </row>
    <row r="248" s="12" customFormat="1" ht="22.8" customHeight="1">
      <c r="A248" s="12"/>
      <c r="B248" s="203"/>
      <c r="C248" s="204"/>
      <c r="D248" s="205" t="s">
        <v>78</v>
      </c>
      <c r="E248" s="217" t="s">
        <v>455</v>
      </c>
      <c r="F248" s="217" t="s">
        <v>456</v>
      </c>
      <c r="G248" s="204"/>
      <c r="H248" s="204"/>
      <c r="I248" s="207"/>
      <c r="J248" s="218">
        <f>BK248</f>
        <v>0</v>
      </c>
      <c r="K248" s="204"/>
      <c r="L248" s="209"/>
      <c r="M248" s="210"/>
      <c r="N248" s="211"/>
      <c r="O248" s="211"/>
      <c r="P248" s="212">
        <f>SUM(P249:P250)</f>
        <v>0</v>
      </c>
      <c r="Q248" s="211"/>
      <c r="R248" s="212">
        <f>SUM(R249:R250)</f>
        <v>0</v>
      </c>
      <c r="S248" s="211"/>
      <c r="T248" s="213">
        <f>SUM(T249:T250)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14" t="s">
        <v>87</v>
      </c>
      <c r="AT248" s="215" t="s">
        <v>78</v>
      </c>
      <c r="AU248" s="215" t="s">
        <v>87</v>
      </c>
      <c r="AY248" s="214" t="s">
        <v>160</v>
      </c>
      <c r="BK248" s="216">
        <f>SUM(BK249:BK250)</f>
        <v>0</v>
      </c>
    </row>
    <row r="249" s="2" customFormat="1" ht="44.25" customHeight="1">
      <c r="A249" s="38"/>
      <c r="B249" s="39"/>
      <c r="C249" s="219" t="s">
        <v>968</v>
      </c>
      <c r="D249" s="219" t="s">
        <v>162</v>
      </c>
      <c r="E249" s="220" t="s">
        <v>458</v>
      </c>
      <c r="F249" s="221" t="s">
        <v>459</v>
      </c>
      <c r="G249" s="222" t="s">
        <v>214</v>
      </c>
      <c r="H249" s="223">
        <v>855.79200000000003</v>
      </c>
      <c r="I249" s="224"/>
      <c r="J249" s="225">
        <f>ROUND(I249*H249,2)</f>
        <v>0</v>
      </c>
      <c r="K249" s="226"/>
      <c r="L249" s="44"/>
      <c r="M249" s="227" t="s">
        <v>1</v>
      </c>
      <c r="N249" s="228" t="s">
        <v>44</v>
      </c>
      <c r="O249" s="91"/>
      <c r="P249" s="229">
        <f>O249*H249</f>
        <v>0</v>
      </c>
      <c r="Q249" s="229">
        <v>0</v>
      </c>
      <c r="R249" s="229">
        <f>Q249*H249</f>
        <v>0</v>
      </c>
      <c r="S249" s="229">
        <v>0</v>
      </c>
      <c r="T249" s="230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1" t="s">
        <v>166</v>
      </c>
      <c r="AT249" s="231" t="s">
        <v>162</v>
      </c>
      <c r="AU249" s="231" t="s">
        <v>90</v>
      </c>
      <c r="AY249" s="17" t="s">
        <v>160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17" t="s">
        <v>87</v>
      </c>
      <c r="BK249" s="232">
        <f>ROUND(I249*H249,2)</f>
        <v>0</v>
      </c>
      <c r="BL249" s="17" t="s">
        <v>166</v>
      </c>
      <c r="BM249" s="231" t="s">
        <v>969</v>
      </c>
    </row>
    <row r="250" s="13" customFormat="1">
      <c r="A250" s="13"/>
      <c r="B250" s="233"/>
      <c r="C250" s="234"/>
      <c r="D250" s="235" t="s">
        <v>168</v>
      </c>
      <c r="E250" s="236" t="s">
        <v>1</v>
      </c>
      <c r="F250" s="237" t="s">
        <v>970</v>
      </c>
      <c r="G250" s="234"/>
      <c r="H250" s="238">
        <v>855.79200000000003</v>
      </c>
      <c r="I250" s="239"/>
      <c r="J250" s="234"/>
      <c r="K250" s="234"/>
      <c r="L250" s="240"/>
      <c r="M250" s="241"/>
      <c r="N250" s="242"/>
      <c r="O250" s="242"/>
      <c r="P250" s="242"/>
      <c r="Q250" s="242"/>
      <c r="R250" s="242"/>
      <c r="S250" s="242"/>
      <c r="T250" s="24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4" t="s">
        <v>168</v>
      </c>
      <c r="AU250" s="244" t="s">
        <v>90</v>
      </c>
      <c r="AV250" s="13" t="s">
        <v>90</v>
      </c>
      <c r="AW250" s="13" t="s">
        <v>34</v>
      </c>
      <c r="AX250" s="13" t="s">
        <v>87</v>
      </c>
      <c r="AY250" s="244" t="s">
        <v>160</v>
      </c>
    </row>
    <row r="251" s="12" customFormat="1" ht="22.8" customHeight="1">
      <c r="A251" s="12"/>
      <c r="B251" s="203"/>
      <c r="C251" s="204"/>
      <c r="D251" s="205" t="s">
        <v>78</v>
      </c>
      <c r="E251" s="217" t="s">
        <v>672</v>
      </c>
      <c r="F251" s="217" t="s">
        <v>673</v>
      </c>
      <c r="G251" s="204"/>
      <c r="H251" s="204"/>
      <c r="I251" s="207"/>
      <c r="J251" s="218">
        <f>BK251</f>
        <v>0</v>
      </c>
      <c r="K251" s="204"/>
      <c r="L251" s="209"/>
      <c r="M251" s="210"/>
      <c r="N251" s="211"/>
      <c r="O251" s="211"/>
      <c r="P251" s="212">
        <f>P252</f>
        <v>0</v>
      </c>
      <c r="Q251" s="211"/>
      <c r="R251" s="212">
        <f>R252</f>
        <v>0</v>
      </c>
      <c r="S251" s="211"/>
      <c r="T251" s="213">
        <f>T252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14" t="s">
        <v>87</v>
      </c>
      <c r="AT251" s="215" t="s">
        <v>78</v>
      </c>
      <c r="AU251" s="215" t="s">
        <v>87</v>
      </c>
      <c r="AY251" s="214" t="s">
        <v>160</v>
      </c>
      <c r="BK251" s="216">
        <f>BK252</f>
        <v>0</v>
      </c>
    </row>
    <row r="252" s="2" customFormat="1" ht="24.15" customHeight="1">
      <c r="A252" s="38"/>
      <c r="B252" s="39"/>
      <c r="C252" s="219" t="s">
        <v>971</v>
      </c>
      <c r="D252" s="219" t="s">
        <v>162</v>
      </c>
      <c r="E252" s="220" t="s">
        <v>972</v>
      </c>
      <c r="F252" s="221" t="s">
        <v>973</v>
      </c>
      <c r="G252" s="222" t="s">
        <v>214</v>
      </c>
      <c r="H252" s="223">
        <v>645.39800000000002</v>
      </c>
      <c r="I252" s="224"/>
      <c r="J252" s="225">
        <f>ROUND(I252*H252,2)</f>
        <v>0</v>
      </c>
      <c r="K252" s="226"/>
      <c r="L252" s="44"/>
      <c r="M252" s="227" t="s">
        <v>1</v>
      </c>
      <c r="N252" s="228" t="s">
        <v>44</v>
      </c>
      <c r="O252" s="91"/>
      <c r="P252" s="229">
        <f>O252*H252</f>
        <v>0</v>
      </c>
      <c r="Q252" s="229">
        <v>0</v>
      </c>
      <c r="R252" s="229">
        <f>Q252*H252</f>
        <v>0</v>
      </c>
      <c r="S252" s="229">
        <v>0</v>
      </c>
      <c r="T252" s="230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1" t="s">
        <v>166</v>
      </c>
      <c r="AT252" s="231" t="s">
        <v>162</v>
      </c>
      <c r="AU252" s="231" t="s">
        <v>90</v>
      </c>
      <c r="AY252" s="17" t="s">
        <v>160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17" t="s">
        <v>87</v>
      </c>
      <c r="BK252" s="232">
        <f>ROUND(I252*H252,2)</f>
        <v>0</v>
      </c>
      <c r="BL252" s="17" t="s">
        <v>166</v>
      </c>
      <c r="BM252" s="231" t="s">
        <v>974</v>
      </c>
    </row>
    <row r="253" s="12" customFormat="1" ht="25.92" customHeight="1">
      <c r="A253" s="12"/>
      <c r="B253" s="203"/>
      <c r="C253" s="204"/>
      <c r="D253" s="205" t="s">
        <v>78</v>
      </c>
      <c r="E253" s="206" t="s">
        <v>462</v>
      </c>
      <c r="F253" s="206" t="s">
        <v>463</v>
      </c>
      <c r="G253" s="204"/>
      <c r="H253" s="204"/>
      <c r="I253" s="207"/>
      <c r="J253" s="208">
        <f>BK253</f>
        <v>0</v>
      </c>
      <c r="K253" s="204"/>
      <c r="L253" s="209"/>
      <c r="M253" s="210"/>
      <c r="N253" s="211"/>
      <c r="O253" s="211"/>
      <c r="P253" s="212">
        <f>P254</f>
        <v>0</v>
      </c>
      <c r="Q253" s="211"/>
      <c r="R253" s="212">
        <f>R254</f>
        <v>0.16575803999999997</v>
      </c>
      <c r="S253" s="211"/>
      <c r="T253" s="213">
        <f>T254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14" t="s">
        <v>90</v>
      </c>
      <c r="AT253" s="215" t="s">
        <v>78</v>
      </c>
      <c r="AU253" s="215" t="s">
        <v>79</v>
      </c>
      <c r="AY253" s="214" t="s">
        <v>160</v>
      </c>
      <c r="BK253" s="216">
        <f>BK254</f>
        <v>0</v>
      </c>
    </row>
    <row r="254" s="12" customFormat="1" ht="22.8" customHeight="1">
      <c r="A254" s="12"/>
      <c r="B254" s="203"/>
      <c r="C254" s="204"/>
      <c r="D254" s="205" t="s">
        <v>78</v>
      </c>
      <c r="E254" s="217" t="s">
        <v>464</v>
      </c>
      <c r="F254" s="217" t="s">
        <v>465</v>
      </c>
      <c r="G254" s="204"/>
      <c r="H254" s="204"/>
      <c r="I254" s="207"/>
      <c r="J254" s="218">
        <f>BK254</f>
        <v>0</v>
      </c>
      <c r="K254" s="204"/>
      <c r="L254" s="209"/>
      <c r="M254" s="210"/>
      <c r="N254" s="211"/>
      <c r="O254" s="211"/>
      <c r="P254" s="212">
        <f>SUM(P255:P264)</f>
        <v>0</v>
      </c>
      <c r="Q254" s="211"/>
      <c r="R254" s="212">
        <f>SUM(R255:R264)</f>
        <v>0.16575803999999997</v>
      </c>
      <c r="S254" s="211"/>
      <c r="T254" s="213">
        <f>SUM(T255:T264)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14" t="s">
        <v>90</v>
      </c>
      <c r="AT254" s="215" t="s">
        <v>78</v>
      </c>
      <c r="AU254" s="215" t="s">
        <v>87</v>
      </c>
      <c r="AY254" s="214" t="s">
        <v>160</v>
      </c>
      <c r="BK254" s="216">
        <f>SUM(BK255:BK264)</f>
        <v>0</v>
      </c>
    </row>
    <row r="255" s="2" customFormat="1" ht="37.8" customHeight="1">
      <c r="A255" s="38"/>
      <c r="B255" s="39"/>
      <c r="C255" s="219" t="s">
        <v>975</v>
      </c>
      <c r="D255" s="219" t="s">
        <v>162</v>
      </c>
      <c r="E255" s="220" t="s">
        <v>976</v>
      </c>
      <c r="F255" s="221" t="s">
        <v>977</v>
      </c>
      <c r="G255" s="222" t="s">
        <v>220</v>
      </c>
      <c r="H255" s="223">
        <v>56.159999999999997</v>
      </c>
      <c r="I255" s="224"/>
      <c r="J255" s="225">
        <f>ROUND(I255*H255,2)</f>
        <v>0</v>
      </c>
      <c r="K255" s="226"/>
      <c r="L255" s="44"/>
      <c r="M255" s="227" t="s">
        <v>1</v>
      </c>
      <c r="N255" s="228" t="s">
        <v>44</v>
      </c>
      <c r="O255" s="91"/>
      <c r="P255" s="229">
        <f>O255*H255</f>
        <v>0</v>
      </c>
      <c r="Q255" s="229">
        <v>0</v>
      </c>
      <c r="R255" s="229">
        <f>Q255*H255</f>
        <v>0</v>
      </c>
      <c r="S255" s="229">
        <v>0</v>
      </c>
      <c r="T255" s="230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1" t="s">
        <v>247</v>
      </c>
      <c r="AT255" s="231" t="s">
        <v>162</v>
      </c>
      <c r="AU255" s="231" t="s">
        <v>90</v>
      </c>
      <c r="AY255" s="17" t="s">
        <v>160</v>
      </c>
      <c r="BE255" s="232">
        <f>IF(N255="základní",J255,0)</f>
        <v>0</v>
      </c>
      <c r="BF255" s="232">
        <f>IF(N255="snížená",J255,0)</f>
        <v>0</v>
      </c>
      <c r="BG255" s="232">
        <f>IF(N255="zákl. přenesená",J255,0)</f>
        <v>0</v>
      </c>
      <c r="BH255" s="232">
        <f>IF(N255="sníž. přenesená",J255,0)</f>
        <v>0</v>
      </c>
      <c r="BI255" s="232">
        <f>IF(N255="nulová",J255,0)</f>
        <v>0</v>
      </c>
      <c r="BJ255" s="17" t="s">
        <v>87</v>
      </c>
      <c r="BK255" s="232">
        <f>ROUND(I255*H255,2)</f>
        <v>0</v>
      </c>
      <c r="BL255" s="17" t="s">
        <v>247</v>
      </c>
      <c r="BM255" s="231" t="s">
        <v>978</v>
      </c>
    </row>
    <row r="256" s="13" customFormat="1">
      <c r="A256" s="13"/>
      <c r="B256" s="233"/>
      <c r="C256" s="234"/>
      <c r="D256" s="235" t="s">
        <v>168</v>
      </c>
      <c r="E256" s="236" t="s">
        <v>1</v>
      </c>
      <c r="F256" s="237" t="s">
        <v>979</v>
      </c>
      <c r="G256" s="234"/>
      <c r="H256" s="238">
        <v>56.159999999999997</v>
      </c>
      <c r="I256" s="239"/>
      <c r="J256" s="234"/>
      <c r="K256" s="234"/>
      <c r="L256" s="240"/>
      <c r="M256" s="241"/>
      <c r="N256" s="242"/>
      <c r="O256" s="242"/>
      <c r="P256" s="242"/>
      <c r="Q256" s="242"/>
      <c r="R256" s="242"/>
      <c r="S256" s="242"/>
      <c r="T256" s="24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4" t="s">
        <v>168</v>
      </c>
      <c r="AU256" s="244" t="s">
        <v>90</v>
      </c>
      <c r="AV256" s="13" t="s">
        <v>90</v>
      </c>
      <c r="AW256" s="13" t="s">
        <v>34</v>
      </c>
      <c r="AX256" s="13" t="s">
        <v>87</v>
      </c>
      <c r="AY256" s="244" t="s">
        <v>160</v>
      </c>
    </row>
    <row r="257" s="2" customFormat="1" ht="24.15" customHeight="1">
      <c r="A257" s="38"/>
      <c r="B257" s="39"/>
      <c r="C257" s="256" t="s">
        <v>980</v>
      </c>
      <c r="D257" s="256" t="s">
        <v>211</v>
      </c>
      <c r="E257" s="257" t="s">
        <v>981</v>
      </c>
      <c r="F257" s="258" t="s">
        <v>982</v>
      </c>
      <c r="G257" s="259" t="s">
        <v>220</v>
      </c>
      <c r="H257" s="260">
        <v>65.453999999999994</v>
      </c>
      <c r="I257" s="261"/>
      <c r="J257" s="262">
        <f>ROUND(I257*H257,2)</f>
        <v>0</v>
      </c>
      <c r="K257" s="263"/>
      <c r="L257" s="264"/>
      <c r="M257" s="265" t="s">
        <v>1</v>
      </c>
      <c r="N257" s="266" t="s">
        <v>44</v>
      </c>
      <c r="O257" s="91"/>
      <c r="P257" s="229">
        <f>O257*H257</f>
        <v>0</v>
      </c>
      <c r="Q257" s="229">
        <v>0.0020999999999999999</v>
      </c>
      <c r="R257" s="229">
        <f>Q257*H257</f>
        <v>0.13745339999999998</v>
      </c>
      <c r="S257" s="229">
        <v>0</v>
      </c>
      <c r="T257" s="230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1" t="s">
        <v>346</v>
      </c>
      <c r="AT257" s="231" t="s">
        <v>211</v>
      </c>
      <c r="AU257" s="231" t="s">
        <v>90</v>
      </c>
      <c r="AY257" s="17" t="s">
        <v>160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17" t="s">
        <v>87</v>
      </c>
      <c r="BK257" s="232">
        <f>ROUND(I257*H257,2)</f>
        <v>0</v>
      </c>
      <c r="BL257" s="17" t="s">
        <v>247</v>
      </c>
      <c r="BM257" s="231" t="s">
        <v>983</v>
      </c>
    </row>
    <row r="258" s="13" customFormat="1">
      <c r="A258" s="13"/>
      <c r="B258" s="233"/>
      <c r="C258" s="234"/>
      <c r="D258" s="235" t="s">
        <v>168</v>
      </c>
      <c r="E258" s="234"/>
      <c r="F258" s="237" t="s">
        <v>984</v>
      </c>
      <c r="G258" s="234"/>
      <c r="H258" s="238">
        <v>65.453999999999994</v>
      </c>
      <c r="I258" s="239"/>
      <c r="J258" s="234"/>
      <c r="K258" s="234"/>
      <c r="L258" s="240"/>
      <c r="M258" s="241"/>
      <c r="N258" s="242"/>
      <c r="O258" s="242"/>
      <c r="P258" s="242"/>
      <c r="Q258" s="242"/>
      <c r="R258" s="242"/>
      <c r="S258" s="242"/>
      <c r="T258" s="24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4" t="s">
        <v>168</v>
      </c>
      <c r="AU258" s="244" t="s">
        <v>90</v>
      </c>
      <c r="AV258" s="13" t="s">
        <v>90</v>
      </c>
      <c r="AW258" s="13" t="s">
        <v>4</v>
      </c>
      <c r="AX258" s="13" t="s">
        <v>87</v>
      </c>
      <c r="AY258" s="244" t="s">
        <v>160</v>
      </c>
    </row>
    <row r="259" s="2" customFormat="1" ht="24.15" customHeight="1">
      <c r="A259" s="38"/>
      <c r="B259" s="39"/>
      <c r="C259" s="219" t="s">
        <v>985</v>
      </c>
      <c r="D259" s="219" t="s">
        <v>162</v>
      </c>
      <c r="E259" s="220" t="s">
        <v>986</v>
      </c>
      <c r="F259" s="221" t="s">
        <v>987</v>
      </c>
      <c r="G259" s="222" t="s">
        <v>220</v>
      </c>
      <c r="H259" s="223">
        <v>56.159999999999997</v>
      </c>
      <c r="I259" s="224"/>
      <c r="J259" s="225">
        <f>ROUND(I259*H259,2)</f>
        <v>0</v>
      </c>
      <c r="K259" s="226"/>
      <c r="L259" s="44"/>
      <c r="M259" s="227" t="s">
        <v>1</v>
      </c>
      <c r="N259" s="228" t="s">
        <v>44</v>
      </c>
      <c r="O259" s="91"/>
      <c r="P259" s="229">
        <f>O259*H259</f>
        <v>0</v>
      </c>
      <c r="Q259" s="229">
        <v>0</v>
      </c>
      <c r="R259" s="229">
        <f>Q259*H259</f>
        <v>0</v>
      </c>
      <c r="S259" s="229">
        <v>0</v>
      </c>
      <c r="T259" s="230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1" t="s">
        <v>247</v>
      </c>
      <c r="AT259" s="231" t="s">
        <v>162</v>
      </c>
      <c r="AU259" s="231" t="s">
        <v>90</v>
      </c>
      <c r="AY259" s="17" t="s">
        <v>160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17" t="s">
        <v>87</v>
      </c>
      <c r="BK259" s="232">
        <f>ROUND(I259*H259,2)</f>
        <v>0</v>
      </c>
      <c r="BL259" s="17" t="s">
        <v>247</v>
      </c>
      <c r="BM259" s="231" t="s">
        <v>988</v>
      </c>
    </row>
    <row r="260" s="2" customFormat="1" ht="24.15" customHeight="1">
      <c r="A260" s="38"/>
      <c r="B260" s="39"/>
      <c r="C260" s="256" t="s">
        <v>989</v>
      </c>
      <c r="D260" s="256" t="s">
        <v>211</v>
      </c>
      <c r="E260" s="257" t="s">
        <v>814</v>
      </c>
      <c r="F260" s="258" t="s">
        <v>815</v>
      </c>
      <c r="G260" s="259" t="s">
        <v>220</v>
      </c>
      <c r="H260" s="260">
        <v>58.968000000000004</v>
      </c>
      <c r="I260" s="261"/>
      <c r="J260" s="262">
        <f>ROUND(I260*H260,2)</f>
        <v>0</v>
      </c>
      <c r="K260" s="263"/>
      <c r="L260" s="264"/>
      <c r="M260" s="265" t="s">
        <v>1</v>
      </c>
      <c r="N260" s="266" t="s">
        <v>44</v>
      </c>
      <c r="O260" s="91"/>
      <c r="P260" s="229">
        <f>O260*H260</f>
        <v>0</v>
      </c>
      <c r="Q260" s="229">
        <v>0.00029999999999999997</v>
      </c>
      <c r="R260" s="229">
        <f>Q260*H260</f>
        <v>0.017690399999999998</v>
      </c>
      <c r="S260" s="229">
        <v>0</v>
      </c>
      <c r="T260" s="230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1" t="s">
        <v>346</v>
      </c>
      <c r="AT260" s="231" t="s">
        <v>211</v>
      </c>
      <c r="AU260" s="231" t="s">
        <v>90</v>
      </c>
      <c r="AY260" s="17" t="s">
        <v>160</v>
      </c>
      <c r="BE260" s="232">
        <f>IF(N260="základní",J260,0)</f>
        <v>0</v>
      </c>
      <c r="BF260" s="232">
        <f>IF(N260="snížená",J260,0)</f>
        <v>0</v>
      </c>
      <c r="BG260" s="232">
        <f>IF(N260="zákl. přenesená",J260,0)</f>
        <v>0</v>
      </c>
      <c r="BH260" s="232">
        <f>IF(N260="sníž. přenesená",J260,0)</f>
        <v>0</v>
      </c>
      <c r="BI260" s="232">
        <f>IF(N260="nulová",J260,0)</f>
        <v>0</v>
      </c>
      <c r="BJ260" s="17" t="s">
        <v>87</v>
      </c>
      <c r="BK260" s="232">
        <f>ROUND(I260*H260,2)</f>
        <v>0</v>
      </c>
      <c r="BL260" s="17" t="s">
        <v>247</v>
      </c>
      <c r="BM260" s="231" t="s">
        <v>990</v>
      </c>
    </row>
    <row r="261" s="13" customFormat="1">
      <c r="A261" s="13"/>
      <c r="B261" s="233"/>
      <c r="C261" s="234"/>
      <c r="D261" s="235" t="s">
        <v>168</v>
      </c>
      <c r="E261" s="234"/>
      <c r="F261" s="237" t="s">
        <v>991</v>
      </c>
      <c r="G261" s="234"/>
      <c r="H261" s="238">
        <v>58.968000000000004</v>
      </c>
      <c r="I261" s="239"/>
      <c r="J261" s="234"/>
      <c r="K261" s="234"/>
      <c r="L261" s="240"/>
      <c r="M261" s="241"/>
      <c r="N261" s="242"/>
      <c r="O261" s="242"/>
      <c r="P261" s="242"/>
      <c r="Q261" s="242"/>
      <c r="R261" s="242"/>
      <c r="S261" s="242"/>
      <c r="T261" s="24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4" t="s">
        <v>168</v>
      </c>
      <c r="AU261" s="244" t="s">
        <v>90</v>
      </c>
      <c r="AV261" s="13" t="s">
        <v>90</v>
      </c>
      <c r="AW261" s="13" t="s">
        <v>4</v>
      </c>
      <c r="AX261" s="13" t="s">
        <v>87</v>
      </c>
      <c r="AY261" s="244" t="s">
        <v>160</v>
      </c>
    </row>
    <row r="262" s="2" customFormat="1" ht="24.15" customHeight="1">
      <c r="A262" s="38"/>
      <c r="B262" s="39"/>
      <c r="C262" s="219" t="s">
        <v>992</v>
      </c>
      <c r="D262" s="219" t="s">
        <v>162</v>
      </c>
      <c r="E262" s="220" t="s">
        <v>993</v>
      </c>
      <c r="F262" s="221" t="s">
        <v>994</v>
      </c>
      <c r="G262" s="222" t="s">
        <v>220</v>
      </c>
      <c r="H262" s="223">
        <v>56.159999999999997</v>
      </c>
      <c r="I262" s="224"/>
      <c r="J262" s="225">
        <f>ROUND(I262*H262,2)</f>
        <v>0</v>
      </c>
      <c r="K262" s="226"/>
      <c r="L262" s="44"/>
      <c r="M262" s="227" t="s">
        <v>1</v>
      </c>
      <c r="N262" s="228" t="s">
        <v>44</v>
      </c>
      <c r="O262" s="91"/>
      <c r="P262" s="229">
        <f>O262*H262</f>
        <v>0</v>
      </c>
      <c r="Q262" s="229">
        <v>0</v>
      </c>
      <c r="R262" s="229">
        <f>Q262*H262</f>
        <v>0</v>
      </c>
      <c r="S262" s="229">
        <v>0</v>
      </c>
      <c r="T262" s="230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1" t="s">
        <v>247</v>
      </c>
      <c r="AT262" s="231" t="s">
        <v>162</v>
      </c>
      <c r="AU262" s="231" t="s">
        <v>90</v>
      </c>
      <c r="AY262" s="17" t="s">
        <v>160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17" t="s">
        <v>87</v>
      </c>
      <c r="BK262" s="232">
        <f>ROUND(I262*H262,2)</f>
        <v>0</v>
      </c>
      <c r="BL262" s="17" t="s">
        <v>247</v>
      </c>
      <c r="BM262" s="231" t="s">
        <v>995</v>
      </c>
    </row>
    <row r="263" s="2" customFormat="1" ht="24.15" customHeight="1">
      <c r="A263" s="38"/>
      <c r="B263" s="39"/>
      <c r="C263" s="256" t="s">
        <v>996</v>
      </c>
      <c r="D263" s="256" t="s">
        <v>211</v>
      </c>
      <c r="E263" s="257" t="s">
        <v>997</v>
      </c>
      <c r="F263" s="258" t="s">
        <v>998</v>
      </c>
      <c r="G263" s="259" t="s">
        <v>220</v>
      </c>
      <c r="H263" s="260">
        <v>58.968000000000004</v>
      </c>
      <c r="I263" s="261"/>
      <c r="J263" s="262">
        <f>ROUND(I263*H263,2)</f>
        <v>0</v>
      </c>
      <c r="K263" s="263"/>
      <c r="L263" s="264"/>
      <c r="M263" s="265" t="s">
        <v>1</v>
      </c>
      <c r="N263" s="266" t="s">
        <v>44</v>
      </c>
      <c r="O263" s="91"/>
      <c r="P263" s="229">
        <f>O263*H263</f>
        <v>0</v>
      </c>
      <c r="Q263" s="229">
        <v>0.00018000000000000001</v>
      </c>
      <c r="R263" s="229">
        <f>Q263*H263</f>
        <v>0.010614240000000001</v>
      </c>
      <c r="S263" s="229">
        <v>0</v>
      </c>
      <c r="T263" s="230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1" t="s">
        <v>346</v>
      </c>
      <c r="AT263" s="231" t="s">
        <v>211</v>
      </c>
      <c r="AU263" s="231" t="s">
        <v>90</v>
      </c>
      <c r="AY263" s="17" t="s">
        <v>160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17" t="s">
        <v>87</v>
      </c>
      <c r="BK263" s="232">
        <f>ROUND(I263*H263,2)</f>
        <v>0</v>
      </c>
      <c r="BL263" s="17" t="s">
        <v>247</v>
      </c>
      <c r="BM263" s="231" t="s">
        <v>999</v>
      </c>
    </row>
    <row r="264" s="13" customFormat="1">
      <c r="A264" s="13"/>
      <c r="B264" s="233"/>
      <c r="C264" s="234"/>
      <c r="D264" s="235" t="s">
        <v>168</v>
      </c>
      <c r="E264" s="234"/>
      <c r="F264" s="237" t="s">
        <v>991</v>
      </c>
      <c r="G264" s="234"/>
      <c r="H264" s="238">
        <v>58.968000000000004</v>
      </c>
      <c r="I264" s="239"/>
      <c r="J264" s="234"/>
      <c r="K264" s="234"/>
      <c r="L264" s="240"/>
      <c r="M264" s="283"/>
      <c r="N264" s="284"/>
      <c r="O264" s="284"/>
      <c r="P264" s="284"/>
      <c r="Q264" s="284"/>
      <c r="R264" s="284"/>
      <c r="S264" s="284"/>
      <c r="T264" s="285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4" t="s">
        <v>168</v>
      </c>
      <c r="AU264" s="244" t="s">
        <v>90</v>
      </c>
      <c r="AV264" s="13" t="s">
        <v>90</v>
      </c>
      <c r="AW264" s="13" t="s">
        <v>4</v>
      </c>
      <c r="AX264" s="13" t="s">
        <v>87</v>
      </c>
      <c r="AY264" s="244" t="s">
        <v>160</v>
      </c>
    </row>
    <row r="265" s="2" customFormat="1" ht="6.96" customHeight="1">
      <c r="A265" s="38"/>
      <c r="B265" s="66"/>
      <c r="C265" s="67"/>
      <c r="D265" s="67"/>
      <c r="E265" s="67"/>
      <c r="F265" s="67"/>
      <c r="G265" s="67"/>
      <c r="H265" s="67"/>
      <c r="I265" s="67"/>
      <c r="J265" s="67"/>
      <c r="K265" s="67"/>
      <c r="L265" s="44"/>
      <c r="M265" s="38"/>
      <c r="O265" s="38"/>
      <c r="P265" s="38"/>
      <c r="Q265" s="38"/>
      <c r="R265" s="38"/>
      <c r="S265" s="38"/>
      <c r="T265" s="38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</row>
  </sheetData>
  <sheetProtection sheet="1" autoFilter="0" formatColumns="0" formatRows="0" objects="1" scenarios="1" spinCount="100000" saltValue="yqLaL5dpVuqJ1n4S6ZzV8t8sa+QyVNWWsLDmuDftqZ3WK7f6FUsDLEA7ibFow9ePtuWfNLcKfMzCpNl5HXuj6w==" hashValue="EqmKfSo/2kPO9RrnaYVEudvyo3vLAKWUnDt+b4EzxhJlL96cNM32hmgOhIScAXEkjfxJv9bY2Vs3+OpPvQaI4g==" algorithmName="SHA-512" password="CC35"/>
  <autoFilter ref="C126:K264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90</v>
      </c>
    </row>
    <row r="4" s="1" customFormat="1" ht="24.96" customHeight="1">
      <c r="B4" s="20"/>
      <c r="D4" s="138" t="s">
        <v>126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Revitalizace veřejných ploch města Luby - ETAPA II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127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1000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19. 10. 2020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">
        <v>36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37</v>
      </c>
      <c r="F24" s="38"/>
      <c r="G24" s="38"/>
      <c r="H24" s="38"/>
      <c r="I24" s="140" t="s">
        <v>28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39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41</v>
      </c>
      <c r="G32" s="38"/>
      <c r="H32" s="38"/>
      <c r="I32" s="152" t="s">
        <v>40</v>
      </c>
      <c r="J32" s="152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40" t="s">
        <v>44</v>
      </c>
      <c r="F33" s="154">
        <f>ROUND((SUM(BE117:BE181)),  2)</f>
        <v>0</v>
      </c>
      <c r="G33" s="38"/>
      <c r="H33" s="38"/>
      <c r="I33" s="155">
        <v>0.20999999999999999</v>
      </c>
      <c r="J33" s="154">
        <f>ROUND(((SUM(BE117:BE181))*I33),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45</v>
      </c>
      <c r="F34" s="154">
        <f>ROUND((SUM(BF117:BF181)),  2)</f>
        <v>0</v>
      </c>
      <c r="G34" s="38"/>
      <c r="H34" s="38"/>
      <c r="I34" s="155">
        <v>0.14999999999999999</v>
      </c>
      <c r="J34" s="154">
        <f>ROUND(((SUM(BF117:BF181))*I34),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46</v>
      </c>
      <c r="F35" s="154">
        <f>ROUND((SUM(BG117:BG181)),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47</v>
      </c>
      <c r="F36" s="154">
        <f>ROUND((SUM(BH117:BH181)),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48</v>
      </c>
      <c r="F37" s="154">
        <f>ROUND((SUM(BI117:BI181)),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Revitalizace veřejných ploch města Luby - ETAPA II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IO 04 - Veřejné osvětlení Etapa II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Luby u Chebu</v>
      </c>
      <c r="G89" s="40"/>
      <c r="H89" s="40"/>
      <c r="I89" s="32" t="s">
        <v>22</v>
      </c>
      <c r="J89" s="79" t="str">
        <f>IF(J12="","",J12)</f>
        <v>19. 10. 2020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Luby</v>
      </c>
      <c r="G91" s="40"/>
      <c r="H91" s="40"/>
      <c r="I91" s="32" t="s">
        <v>31</v>
      </c>
      <c r="J91" s="36" t="str">
        <f>E21</f>
        <v>A69 - Architekti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 Pavel Šturc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130</v>
      </c>
      <c r="D94" s="176"/>
      <c r="E94" s="176"/>
      <c r="F94" s="176"/>
      <c r="G94" s="176"/>
      <c r="H94" s="176"/>
      <c r="I94" s="176"/>
      <c r="J94" s="177" t="s">
        <v>131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132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133</v>
      </c>
    </row>
    <row r="97" s="9" customFormat="1" ht="24.96" customHeight="1">
      <c r="A97" s="9"/>
      <c r="B97" s="179"/>
      <c r="C97" s="180"/>
      <c r="D97" s="181" t="s">
        <v>1001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145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74" t="str">
        <f>E7</f>
        <v>Revitalizace veřejných ploch města Luby - ETAPA II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127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IO 04 - Veřejné osvětlení Etapa II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>Luby u Chebu</v>
      </c>
      <c r="G111" s="40"/>
      <c r="H111" s="40"/>
      <c r="I111" s="32" t="s">
        <v>22</v>
      </c>
      <c r="J111" s="79" t="str">
        <f>IF(J12="","",J12)</f>
        <v>19. 10. 2020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40"/>
      <c r="E113" s="40"/>
      <c r="F113" s="27" t="str">
        <f>E15</f>
        <v>Město Luby</v>
      </c>
      <c r="G113" s="40"/>
      <c r="H113" s="40"/>
      <c r="I113" s="32" t="s">
        <v>31</v>
      </c>
      <c r="J113" s="36" t="str">
        <f>E21</f>
        <v>A69 - Architekti s.r.o.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29</v>
      </c>
      <c r="D114" s="40"/>
      <c r="E114" s="40"/>
      <c r="F114" s="27" t="str">
        <f>IF(E18="","",E18)</f>
        <v>Vyplň údaj</v>
      </c>
      <c r="G114" s="40"/>
      <c r="H114" s="40"/>
      <c r="I114" s="32" t="s">
        <v>35</v>
      </c>
      <c r="J114" s="36" t="str">
        <f>E24</f>
        <v>Ing. Pavel Šturc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1" customFormat="1" ht="29.28" customHeight="1">
      <c r="A116" s="191"/>
      <c r="B116" s="192"/>
      <c r="C116" s="193" t="s">
        <v>146</v>
      </c>
      <c r="D116" s="194" t="s">
        <v>64</v>
      </c>
      <c r="E116" s="194" t="s">
        <v>60</v>
      </c>
      <c r="F116" s="194" t="s">
        <v>61</v>
      </c>
      <c r="G116" s="194" t="s">
        <v>147</v>
      </c>
      <c r="H116" s="194" t="s">
        <v>148</v>
      </c>
      <c r="I116" s="194" t="s">
        <v>149</v>
      </c>
      <c r="J116" s="195" t="s">
        <v>131</v>
      </c>
      <c r="K116" s="196" t="s">
        <v>150</v>
      </c>
      <c r="L116" s="197"/>
      <c r="M116" s="100" t="s">
        <v>1</v>
      </c>
      <c r="N116" s="101" t="s">
        <v>43</v>
      </c>
      <c r="O116" s="101" t="s">
        <v>151</v>
      </c>
      <c r="P116" s="101" t="s">
        <v>152</v>
      </c>
      <c r="Q116" s="101" t="s">
        <v>153</v>
      </c>
      <c r="R116" s="101" t="s">
        <v>154</v>
      </c>
      <c r="S116" s="101" t="s">
        <v>155</v>
      </c>
      <c r="T116" s="102" t="s">
        <v>156</v>
      </c>
      <c r="U116" s="191"/>
      <c r="V116" s="191"/>
      <c r="W116" s="191"/>
      <c r="X116" s="191"/>
      <c r="Y116" s="191"/>
      <c r="Z116" s="191"/>
      <c r="AA116" s="191"/>
      <c r="AB116" s="191"/>
      <c r="AC116" s="191"/>
      <c r="AD116" s="191"/>
      <c r="AE116" s="191"/>
    </row>
    <row r="117" s="2" customFormat="1" ht="22.8" customHeight="1">
      <c r="A117" s="38"/>
      <c r="B117" s="39"/>
      <c r="C117" s="107" t="s">
        <v>157</v>
      </c>
      <c r="D117" s="40"/>
      <c r="E117" s="40"/>
      <c r="F117" s="40"/>
      <c r="G117" s="40"/>
      <c r="H117" s="40"/>
      <c r="I117" s="40"/>
      <c r="J117" s="198">
        <f>BK117</f>
        <v>0</v>
      </c>
      <c r="K117" s="40"/>
      <c r="L117" s="44"/>
      <c r="M117" s="103"/>
      <c r="N117" s="199"/>
      <c r="O117" s="104"/>
      <c r="P117" s="200">
        <f>P118</f>
        <v>0</v>
      </c>
      <c r="Q117" s="104"/>
      <c r="R117" s="200">
        <f>R118</f>
        <v>0</v>
      </c>
      <c r="S117" s="104"/>
      <c r="T117" s="201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78</v>
      </c>
      <c r="AU117" s="17" t="s">
        <v>133</v>
      </c>
      <c r="BK117" s="202">
        <f>BK118</f>
        <v>0</v>
      </c>
    </row>
    <row r="118" s="12" customFormat="1" ht="25.92" customHeight="1">
      <c r="A118" s="12"/>
      <c r="B118" s="203"/>
      <c r="C118" s="204"/>
      <c r="D118" s="205" t="s">
        <v>78</v>
      </c>
      <c r="E118" s="206" t="s">
        <v>1002</v>
      </c>
      <c r="F118" s="206" t="s">
        <v>1003</v>
      </c>
      <c r="G118" s="204"/>
      <c r="H118" s="204"/>
      <c r="I118" s="207"/>
      <c r="J118" s="208">
        <f>BK118</f>
        <v>0</v>
      </c>
      <c r="K118" s="204"/>
      <c r="L118" s="209"/>
      <c r="M118" s="210"/>
      <c r="N118" s="211"/>
      <c r="O118" s="211"/>
      <c r="P118" s="212">
        <f>SUM(P119:P181)</f>
        <v>0</v>
      </c>
      <c r="Q118" s="211"/>
      <c r="R118" s="212">
        <f>SUM(R119:R181)</f>
        <v>0</v>
      </c>
      <c r="S118" s="211"/>
      <c r="T118" s="213">
        <f>SUM(T119:T181)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4" t="s">
        <v>180</v>
      </c>
      <c r="AT118" s="215" t="s">
        <v>78</v>
      </c>
      <c r="AU118" s="215" t="s">
        <v>79</v>
      </c>
      <c r="AY118" s="214" t="s">
        <v>160</v>
      </c>
      <c r="BK118" s="216">
        <f>SUM(BK119:BK181)</f>
        <v>0</v>
      </c>
    </row>
    <row r="119" s="2" customFormat="1" ht="21.75" customHeight="1">
      <c r="A119" s="38"/>
      <c r="B119" s="39"/>
      <c r="C119" s="219" t="s">
        <v>87</v>
      </c>
      <c r="D119" s="219" t="s">
        <v>162</v>
      </c>
      <c r="E119" s="220" t="s">
        <v>1004</v>
      </c>
      <c r="F119" s="221" t="s">
        <v>1005</v>
      </c>
      <c r="G119" s="222" t="s">
        <v>1006</v>
      </c>
      <c r="H119" s="223">
        <v>6</v>
      </c>
      <c r="I119" s="224"/>
      <c r="J119" s="225">
        <f>ROUND(I119*H119,2)</f>
        <v>0</v>
      </c>
      <c r="K119" s="226"/>
      <c r="L119" s="44"/>
      <c r="M119" s="227" t="s">
        <v>1</v>
      </c>
      <c r="N119" s="228" t="s">
        <v>44</v>
      </c>
      <c r="O119" s="91"/>
      <c r="P119" s="229">
        <f>O119*H119</f>
        <v>0</v>
      </c>
      <c r="Q119" s="229">
        <v>0</v>
      </c>
      <c r="R119" s="229">
        <f>Q119*H119</f>
        <v>0</v>
      </c>
      <c r="S119" s="229">
        <v>0</v>
      </c>
      <c r="T119" s="230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31" t="s">
        <v>166</v>
      </c>
      <c r="AT119" s="231" t="s">
        <v>162</v>
      </c>
      <c r="AU119" s="231" t="s">
        <v>87</v>
      </c>
      <c r="AY119" s="17" t="s">
        <v>160</v>
      </c>
      <c r="BE119" s="232">
        <f>IF(N119="základní",J119,0)</f>
        <v>0</v>
      </c>
      <c r="BF119" s="232">
        <f>IF(N119="snížená",J119,0)</f>
        <v>0</v>
      </c>
      <c r="BG119" s="232">
        <f>IF(N119="zákl. přenesená",J119,0)</f>
        <v>0</v>
      </c>
      <c r="BH119" s="232">
        <f>IF(N119="sníž. přenesená",J119,0)</f>
        <v>0</v>
      </c>
      <c r="BI119" s="232">
        <f>IF(N119="nulová",J119,0)</f>
        <v>0</v>
      </c>
      <c r="BJ119" s="17" t="s">
        <v>87</v>
      </c>
      <c r="BK119" s="232">
        <f>ROUND(I119*H119,2)</f>
        <v>0</v>
      </c>
      <c r="BL119" s="17" t="s">
        <v>166</v>
      </c>
      <c r="BM119" s="231" t="s">
        <v>1007</v>
      </c>
    </row>
    <row r="120" s="2" customFormat="1" ht="21.75" customHeight="1">
      <c r="A120" s="38"/>
      <c r="B120" s="39"/>
      <c r="C120" s="219" t="s">
        <v>90</v>
      </c>
      <c r="D120" s="219" t="s">
        <v>162</v>
      </c>
      <c r="E120" s="220" t="s">
        <v>1008</v>
      </c>
      <c r="F120" s="221" t="s">
        <v>1009</v>
      </c>
      <c r="G120" s="222" t="s">
        <v>1006</v>
      </c>
      <c r="H120" s="223">
        <v>5</v>
      </c>
      <c r="I120" s="224"/>
      <c r="J120" s="225">
        <f>ROUND(I120*H120,2)</f>
        <v>0</v>
      </c>
      <c r="K120" s="226"/>
      <c r="L120" s="44"/>
      <c r="M120" s="227" t="s">
        <v>1</v>
      </c>
      <c r="N120" s="228" t="s">
        <v>44</v>
      </c>
      <c r="O120" s="91"/>
      <c r="P120" s="229">
        <f>O120*H120</f>
        <v>0</v>
      </c>
      <c r="Q120" s="229">
        <v>0</v>
      </c>
      <c r="R120" s="229">
        <f>Q120*H120</f>
        <v>0</v>
      </c>
      <c r="S120" s="229">
        <v>0</v>
      </c>
      <c r="T120" s="230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31" t="s">
        <v>166</v>
      </c>
      <c r="AT120" s="231" t="s">
        <v>162</v>
      </c>
      <c r="AU120" s="231" t="s">
        <v>87</v>
      </c>
      <c r="AY120" s="17" t="s">
        <v>160</v>
      </c>
      <c r="BE120" s="232">
        <f>IF(N120="základní",J120,0)</f>
        <v>0</v>
      </c>
      <c r="BF120" s="232">
        <f>IF(N120="snížená",J120,0)</f>
        <v>0</v>
      </c>
      <c r="BG120" s="232">
        <f>IF(N120="zákl. přenesená",J120,0)</f>
        <v>0</v>
      </c>
      <c r="BH120" s="232">
        <f>IF(N120="sníž. přenesená",J120,0)</f>
        <v>0</v>
      </c>
      <c r="BI120" s="232">
        <f>IF(N120="nulová",J120,0)</f>
        <v>0</v>
      </c>
      <c r="BJ120" s="17" t="s">
        <v>87</v>
      </c>
      <c r="BK120" s="232">
        <f>ROUND(I120*H120,2)</f>
        <v>0</v>
      </c>
      <c r="BL120" s="17" t="s">
        <v>166</v>
      </c>
      <c r="BM120" s="231" t="s">
        <v>1010</v>
      </c>
    </row>
    <row r="121" s="2" customFormat="1" ht="21.75" customHeight="1">
      <c r="A121" s="38"/>
      <c r="B121" s="39"/>
      <c r="C121" s="219" t="s">
        <v>180</v>
      </c>
      <c r="D121" s="219" t="s">
        <v>162</v>
      </c>
      <c r="E121" s="220" t="s">
        <v>1011</v>
      </c>
      <c r="F121" s="221" t="s">
        <v>1012</v>
      </c>
      <c r="G121" s="222" t="s">
        <v>1006</v>
      </c>
      <c r="H121" s="223">
        <v>1</v>
      </c>
      <c r="I121" s="224"/>
      <c r="J121" s="225">
        <f>ROUND(I121*H121,2)</f>
        <v>0</v>
      </c>
      <c r="K121" s="226"/>
      <c r="L121" s="44"/>
      <c r="M121" s="227" t="s">
        <v>1</v>
      </c>
      <c r="N121" s="228" t="s">
        <v>44</v>
      </c>
      <c r="O121" s="91"/>
      <c r="P121" s="229">
        <f>O121*H121</f>
        <v>0</v>
      </c>
      <c r="Q121" s="229">
        <v>0</v>
      </c>
      <c r="R121" s="229">
        <f>Q121*H121</f>
        <v>0</v>
      </c>
      <c r="S121" s="229">
        <v>0</v>
      </c>
      <c r="T121" s="23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1" t="s">
        <v>166</v>
      </c>
      <c r="AT121" s="231" t="s">
        <v>162</v>
      </c>
      <c r="AU121" s="231" t="s">
        <v>87</v>
      </c>
      <c r="AY121" s="17" t="s">
        <v>160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7" t="s">
        <v>87</v>
      </c>
      <c r="BK121" s="232">
        <f>ROUND(I121*H121,2)</f>
        <v>0</v>
      </c>
      <c r="BL121" s="17" t="s">
        <v>166</v>
      </c>
      <c r="BM121" s="231" t="s">
        <v>1013</v>
      </c>
    </row>
    <row r="122" s="2" customFormat="1" ht="16.5" customHeight="1">
      <c r="A122" s="38"/>
      <c r="B122" s="39"/>
      <c r="C122" s="219" t="s">
        <v>166</v>
      </c>
      <c r="D122" s="219" t="s">
        <v>162</v>
      </c>
      <c r="E122" s="220" t="s">
        <v>1014</v>
      </c>
      <c r="F122" s="221" t="s">
        <v>1015</v>
      </c>
      <c r="G122" s="222" t="s">
        <v>1006</v>
      </c>
      <c r="H122" s="223">
        <v>6</v>
      </c>
      <c r="I122" s="224"/>
      <c r="J122" s="225">
        <f>ROUND(I122*H122,2)</f>
        <v>0</v>
      </c>
      <c r="K122" s="226"/>
      <c r="L122" s="44"/>
      <c r="M122" s="227" t="s">
        <v>1</v>
      </c>
      <c r="N122" s="228" t="s">
        <v>44</v>
      </c>
      <c r="O122" s="91"/>
      <c r="P122" s="229">
        <f>O122*H122</f>
        <v>0</v>
      </c>
      <c r="Q122" s="229">
        <v>0</v>
      </c>
      <c r="R122" s="229">
        <f>Q122*H122</f>
        <v>0</v>
      </c>
      <c r="S122" s="229">
        <v>0</v>
      </c>
      <c r="T122" s="23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31" t="s">
        <v>166</v>
      </c>
      <c r="AT122" s="231" t="s">
        <v>162</v>
      </c>
      <c r="AU122" s="231" t="s">
        <v>87</v>
      </c>
      <c r="AY122" s="17" t="s">
        <v>160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17" t="s">
        <v>87</v>
      </c>
      <c r="BK122" s="232">
        <f>ROUND(I122*H122,2)</f>
        <v>0</v>
      </c>
      <c r="BL122" s="17" t="s">
        <v>166</v>
      </c>
      <c r="BM122" s="231" t="s">
        <v>1016</v>
      </c>
    </row>
    <row r="123" s="2" customFormat="1" ht="16.5" customHeight="1">
      <c r="A123" s="38"/>
      <c r="B123" s="39"/>
      <c r="C123" s="219" t="s">
        <v>189</v>
      </c>
      <c r="D123" s="219" t="s">
        <v>162</v>
      </c>
      <c r="E123" s="220" t="s">
        <v>1017</v>
      </c>
      <c r="F123" s="221" t="s">
        <v>1018</v>
      </c>
      <c r="G123" s="222" t="s">
        <v>1006</v>
      </c>
      <c r="H123" s="223">
        <v>3</v>
      </c>
      <c r="I123" s="224"/>
      <c r="J123" s="225">
        <f>ROUND(I123*H123,2)</f>
        <v>0</v>
      </c>
      <c r="K123" s="226"/>
      <c r="L123" s="44"/>
      <c r="M123" s="227" t="s">
        <v>1</v>
      </c>
      <c r="N123" s="228" t="s">
        <v>44</v>
      </c>
      <c r="O123" s="91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1" t="s">
        <v>166</v>
      </c>
      <c r="AT123" s="231" t="s">
        <v>162</v>
      </c>
      <c r="AU123" s="231" t="s">
        <v>87</v>
      </c>
      <c r="AY123" s="17" t="s">
        <v>160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7" t="s">
        <v>87</v>
      </c>
      <c r="BK123" s="232">
        <f>ROUND(I123*H123,2)</f>
        <v>0</v>
      </c>
      <c r="BL123" s="17" t="s">
        <v>166</v>
      </c>
      <c r="BM123" s="231" t="s">
        <v>1019</v>
      </c>
    </row>
    <row r="124" s="2" customFormat="1" ht="16.5" customHeight="1">
      <c r="A124" s="38"/>
      <c r="B124" s="39"/>
      <c r="C124" s="219" t="s">
        <v>194</v>
      </c>
      <c r="D124" s="219" t="s">
        <v>162</v>
      </c>
      <c r="E124" s="220" t="s">
        <v>1020</v>
      </c>
      <c r="F124" s="221" t="s">
        <v>1021</v>
      </c>
      <c r="G124" s="222" t="s">
        <v>1006</v>
      </c>
      <c r="H124" s="223">
        <v>2</v>
      </c>
      <c r="I124" s="224"/>
      <c r="J124" s="225">
        <f>ROUND(I124*H124,2)</f>
        <v>0</v>
      </c>
      <c r="K124" s="226"/>
      <c r="L124" s="44"/>
      <c r="M124" s="227" t="s">
        <v>1</v>
      </c>
      <c r="N124" s="228" t="s">
        <v>44</v>
      </c>
      <c r="O124" s="91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1" t="s">
        <v>166</v>
      </c>
      <c r="AT124" s="231" t="s">
        <v>162</v>
      </c>
      <c r="AU124" s="231" t="s">
        <v>87</v>
      </c>
      <c r="AY124" s="17" t="s">
        <v>160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7" t="s">
        <v>87</v>
      </c>
      <c r="BK124" s="232">
        <f>ROUND(I124*H124,2)</f>
        <v>0</v>
      </c>
      <c r="BL124" s="17" t="s">
        <v>166</v>
      </c>
      <c r="BM124" s="231" t="s">
        <v>1022</v>
      </c>
    </row>
    <row r="125" s="2" customFormat="1" ht="16.5" customHeight="1">
      <c r="A125" s="38"/>
      <c r="B125" s="39"/>
      <c r="C125" s="219" t="s">
        <v>199</v>
      </c>
      <c r="D125" s="219" t="s">
        <v>162</v>
      </c>
      <c r="E125" s="220" t="s">
        <v>1023</v>
      </c>
      <c r="F125" s="221" t="s">
        <v>1024</v>
      </c>
      <c r="G125" s="222" t="s">
        <v>1006</v>
      </c>
      <c r="H125" s="223">
        <v>1</v>
      </c>
      <c r="I125" s="224"/>
      <c r="J125" s="225">
        <f>ROUND(I125*H125,2)</f>
        <v>0</v>
      </c>
      <c r="K125" s="226"/>
      <c r="L125" s="44"/>
      <c r="M125" s="227" t="s">
        <v>1</v>
      </c>
      <c r="N125" s="228" t="s">
        <v>44</v>
      </c>
      <c r="O125" s="91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166</v>
      </c>
      <c r="AT125" s="231" t="s">
        <v>162</v>
      </c>
      <c r="AU125" s="231" t="s">
        <v>87</v>
      </c>
      <c r="AY125" s="17" t="s">
        <v>160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87</v>
      </c>
      <c r="BK125" s="232">
        <f>ROUND(I125*H125,2)</f>
        <v>0</v>
      </c>
      <c r="BL125" s="17" t="s">
        <v>166</v>
      </c>
      <c r="BM125" s="231" t="s">
        <v>1025</v>
      </c>
    </row>
    <row r="126" s="2" customFormat="1" ht="16.5" customHeight="1">
      <c r="A126" s="38"/>
      <c r="B126" s="39"/>
      <c r="C126" s="219" t="s">
        <v>204</v>
      </c>
      <c r="D126" s="219" t="s">
        <v>162</v>
      </c>
      <c r="E126" s="220" t="s">
        <v>1026</v>
      </c>
      <c r="F126" s="221" t="s">
        <v>1027</v>
      </c>
      <c r="G126" s="222" t="s">
        <v>250</v>
      </c>
      <c r="H126" s="223">
        <v>179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44</v>
      </c>
      <c r="O126" s="91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166</v>
      </c>
      <c r="AT126" s="231" t="s">
        <v>162</v>
      </c>
      <c r="AU126" s="231" t="s">
        <v>87</v>
      </c>
      <c r="AY126" s="17" t="s">
        <v>160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87</v>
      </c>
      <c r="BK126" s="232">
        <f>ROUND(I126*H126,2)</f>
        <v>0</v>
      </c>
      <c r="BL126" s="17" t="s">
        <v>166</v>
      </c>
      <c r="BM126" s="231" t="s">
        <v>1028</v>
      </c>
    </row>
    <row r="127" s="2" customFormat="1" ht="16.5" customHeight="1">
      <c r="A127" s="38"/>
      <c r="B127" s="39"/>
      <c r="C127" s="219" t="s">
        <v>210</v>
      </c>
      <c r="D127" s="219" t="s">
        <v>162</v>
      </c>
      <c r="E127" s="220" t="s">
        <v>1029</v>
      </c>
      <c r="F127" s="221" t="s">
        <v>1030</v>
      </c>
      <c r="G127" s="222" t="s">
        <v>250</v>
      </c>
      <c r="H127" s="223">
        <v>42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44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166</v>
      </c>
      <c r="AT127" s="231" t="s">
        <v>162</v>
      </c>
      <c r="AU127" s="231" t="s">
        <v>87</v>
      </c>
      <c r="AY127" s="17" t="s">
        <v>160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87</v>
      </c>
      <c r="BK127" s="232">
        <f>ROUND(I127*H127,2)</f>
        <v>0</v>
      </c>
      <c r="BL127" s="17" t="s">
        <v>166</v>
      </c>
      <c r="BM127" s="231" t="s">
        <v>1031</v>
      </c>
    </row>
    <row r="128" s="2" customFormat="1" ht="16.5" customHeight="1">
      <c r="A128" s="38"/>
      <c r="B128" s="39"/>
      <c r="C128" s="219" t="s">
        <v>217</v>
      </c>
      <c r="D128" s="219" t="s">
        <v>162</v>
      </c>
      <c r="E128" s="220" t="s">
        <v>1032</v>
      </c>
      <c r="F128" s="221" t="s">
        <v>1033</v>
      </c>
      <c r="G128" s="222" t="s">
        <v>250</v>
      </c>
      <c r="H128" s="223">
        <v>43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44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166</v>
      </c>
      <c r="AT128" s="231" t="s">
        <v>162</v>
      </c>
      <c r="AU128" s="231" t="s">
        <v>87</v>
      </c>
      <c r="AY128" s="17" t="s">
        <v>160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87</v>
      </c>
      <c r="BK128" s="232">
        <f>ROUND(I128*H128,2)</f>
        <v>0</v>
      </c>
      <c r="BL128" s="17" t="s">
        <v>166</v>
      </c>
      <c r="BM128" s="231" t="s">
        <v>1034</v>
      </c>
    </row>
    <row r="129" s="2" customFormat="1" ht="16.5" customHeight="1">
      <c r="A129" s="38"/>
      <c r="B129" s="39"/>
      <c r="C129" s="219" t="s">
        <v>223</v>
      </c>
      <c r="D129" s="219" t="s">
        <v>162</v>
      </c>
      <c r="E129" s="220" t="s">
        <v>1035</v>
      </c>
      <c r="F129" s="221" t="s">
        <v>1036</v>
      </c>
      <c r="G129" s="222" t="s">
        <v>250</v>
      </c>
      <c r="H129" s="223">
        <v>48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44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166</v>
      </c>
      <c r="AT129" s="231" t="s">
        <v>162</v>
      </c>
      <c r="AU129" s="231" t="s">
        <v>87</v>
      </c>
      <c r="AY129" s="17" t="s">
        <v>160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87</v>
      </c>
      <c r="BK129" s="232">
        <f>ROUND(I129*H129,2)</f>
        <v>0</v>
      </c>
      <c r="BL129" s="17" t="s">
        <v>166</v>
      </c>
      <c r="BM129" s="231" t="s">
        <v>1037</v>
      </c>
    </row>
    <row r="130" s="2" customFormat="1" ht="16.5" customHeight="1">
      <c r="A130" s="38"/>
      <c r="B130" s="39"/>
      <c r="C130" s="219" t="s">
        <v>227</v>
      </c>
      <c r="D130" s="219" t="s">
        <v>162</v>
      </c>
      <c r="E130" s="220" t="s">
        <v>1038</v>
      </c>
      <c r="F130" s="221" t="s">
        <v>1039</v>
      </c>
      <c r="G130" s="222" t="s">
        <v>250</v>
      </c>
      <c r="H130" s="223">
        <v>160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44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166</v>
      </c>
      <c r="AT130" s="231" t="s">
        <v>162</v>
      </c>
      <c r="AU130" s="231" t="s">
        <v>87</v>
      </c>
      <c r="AY130" s="17" t="s">
        <v>160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87</v>
      </c>
      <c r="BK130" s="232">
        <f>ROUND(I130*H130,2)</f>
        <v>0</v>
      </c>
      <c r="BL130" s="17" t="s">
        <v>166</v>
      </c>
      <c r="BM130" s="231" t="s">
        <v>1040</v>
      </c>
    </row>
    <row r="131" s="2" customFormat="1" ht="16.5" customHeight="1">
      <c r="A131" s="38"/>
      <c r="B131" s="39"/>
      <c r="C131" s="219" t="s">
        <v>233</v>
      </c>
      <c r="D131" s="219" t="s">
        <v>162</v>
      </c>
      <c r="E131" s="220" t="s">
        <v>1041</v>
      </c>
      <c r="F131" s="221" t="s">
        <v>1042</v>
      </c>
      <c r="G131" s="222" t="s">
        <v>1006</v>
      </c>
      <c r="H131" s="223">
        <v>12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44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166</v>
      </c>
      <c r="AT131" s="231" t="s">
        <v>162</v>
      </c>
      <c r="AU131" s="231" t="s">
        <v>87</v>
      </c>
      <c r="AY131" s="17" t="s">
        <v>160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87</v>
      </c>
      <c r="BK131" s="232">
        <f>ROUND(I131*H131,2)</f>
        <v>0</v>
      </c>
      <c r="BL131" s="17" t="s">
        <v>166</v>
      </c>
      <c r="BM131" s="231" t="s">
        <v>1043</v>
      </c>
    </row>
    <row r="132" s="2" customFormat="1" ht="16.5" customHeight="1">
      <c r="A132" s="38"/>
      <c r="B132" s="39"/>
      <c r="C132" s="219" t="s">
        <v>239</v>
      </c>
      <c r="D132" s="219" t="s">
        <v>162</v>
      </c>
      <c r="E132" s="220" t="s">
        <v>1044</v>
      </c>
      <c r="F132" s="221" t="s">
        <v>1045</v>
      </c>
      <c r="G132" s="222" t="s">
        <v>250</v>
      </c>
      <c r="H132" s="223">
        <v>83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44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166</v>
      </c>
      <c r="AT132" s="231" t="s">
        <v>162</v>
      </c>
      <c r="AU132" s="231" t="s">
        <v>87</v>
      </c>
      <c r="AY132" s="17" t="s">
        <v>160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87</v>
      </c>
      <c r="BK132" s="232">
        <f>ROUND(I132*H132,2)</f>
        <v>0</v>
      </c>
      <c r="BL132" s="17" t="s">
        <v>166</v>
      </c>
      <c r="BM132" s="231" t="s">
        <v>1046</v>
      </c>
    </row>
    <row r="133" s="2" customFormat="1" ht="16.5" customHeight="1">
      <c r="A133" s="38"/>
      <c r="B133" s="39"/>
      <c r="C133" s="219" t="s">
        <v>8</v>
      </c>
      <c r="D133" s="219" t="s">
        <v>162</v>
      </c>
      <c r="E133" s="220" t="s">
        <v>1047</v>
      </c>
      <c r="F133" s="221" t="s">
        <v>1048</v>
      </c>
      <c r="G133" s="222" t="s">
        <v>250</v>
      </c>
      <c r="H133" s="223">
        <v>185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44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166</v>
      </c>
      <c r="AT133" s="231" t="s">
        <v>162</v>
      </c>
      <c r="AU133" s="231" t="s">
        <v>87</v>
      </c>
      <c r="AY133" s="17" t="s">
        <v>160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87</v>
      </c>
      <c r="BK133" s="232">
        <f>ROUND(I133*H133,2)</f>
        <v>0</v>
      </c>
      <c r="BL133" s="17" t="s">
        <v>166</v>
      </c>
      <c r="BM133" s="231" t="s">
        <v>1049</v>
      </c>
    </row>
    <row r="134" s="2" customFormat="1" ht="16.5" customHeight="1">
      <c r="A134" s="38"/>
      <c r="B134" s="39"/>
      <c r="C134" s="219" t="s">
        <v>247</v>
      </c>
      <c r="D134" s="219" t="s">
        <v>162</v>
      </c>
      <c r="E134" s="220" t="s">
        <v>1050</v>
      </c>
      <c r="F134" s="221" t="s">
        <v>1051</v>
      </c>
      <c r="G134" s="222" t="s">
        <v>1006</v>
      </c>
      <c r="H134" s="223">
        <v>6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44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166</v>
      </c>
      <c r="AT134" s="231" t="s">
        <v>162</v>
      </c>
      <c r="AU134" s="231" t="s">
        <v>87</v>
      </c>
      <c r="AY134" s="17" t="s">
        <v>160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87</v>
      </c>
      <c r="BK134" s="232">
        <f>ROUND(I134*H134,2)</f>
        <v>0</v>
      </c>
      <c r="BL134" s="17" t="s">
        <v>166</v>
      </c>
      <c r="BM134" s="231" t="s">
        <v>1052</v>
      </c>
    </row>
    <row r="135" s="2" customFormat="1" ht="16.5" customHeight="1">
      <c r="A135" s="38"/>
      <c r="B135" s="39"/>
      <c r="C135" s="219" t="s">
        <v>254</v>
      </c>
      <c r="D135" s="219" t="s">
        <v>162</v>
      </c>
      <c r="E135" s="220" t="s">
        <v>1053</v>
      </c>
      <c r="F135" s="221" t="s">
        <v>1054</v>
      </c>
      <c r="G135" s="222" t="s">
        <v>165</v>
      </c>
      <c r="H135" s="223">
        <v>2.46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44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166</v>
      </c>
      <c r="AT135" s="231" t="s">
        <v>162</v>
      </c>
      <c r="AU135" s="231" t="s">
        <v>87</v>
      </c>
      <c r="AY135" s="17" t="s">
        <v>160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87</v>
      </c>
      <c r="BK135" s="232">
        <f>ROUND(I135*H135,2)</f>
        <v>0</v>
      </c>
      <c r="BL135" s="17" t="s">
        <v>166</v>
      </c>
      <c r="BM135" s="231" t="s">
        <v>1055</v>
      </c>
    </row>
    <row r="136" s="2" customFormat="1" ht="16.5" customHeight="1">
      <c r="A136" s="38"/>
      <c r="B136" s="39"/>
      <c r="C136" s="219" t="s">
        <v>259</v>
      </c>
      <c r="D136" s="219" t="s">
        <v>162</v>
      </c>
      <c r="E136" s="220" t="s">
        <v>1056</v>
      </c>
      <c r="F136" s="221" t="s">
        <v>1057</v>
      </c>
      <c r="G136" s="222" t="s">
        <v>165</v>
      </c>
      <c r="H136" s="223">
        <v>1.29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44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166</v>
      </c>
      <c r="AT136" s="231" t="s">
        <v>162</v>
      </c>
      <c r="AU136" s="231" t="s">
        <v>87</v>
      </c>
      <c r="AY136" s="17" t="s">
        <v>160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87</v>
      </c>
      <c r="BK136" s="232">
        <f>ROUND(I136*H136,2)</f>
        <v>0</v>
      </c>
      <c r="BL136" s="17" t="s">
        <v>166</v>
      </c>
      <c r="BM136" s="231" t="s">
        <v>1058</v>
      </c>
    </row>
    <row r="137" s="2" customFormat="1" ht="16.5" customHeight="1">
      <c r="A137" s="38"/>
      <c r="B137" s="39"/>
      <c r="C137" s="219" t="s">
        <v>271</v>
      </c>
      <c r="D137" s="219" t="s">
        <v>162</v>
      </c>
      <c r="E137" s="220" t="s">
        <v>1059</v>
      </c>
      <c r="F137" s="221" t="s">
        <v>1060</v>
      </c>
      <c r="G137" s="222" t="s">
        <v>214</v>
      </c>
      <c r="H137" s="223">
        <v>10.4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44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166</v>
      </c>
      <c r="AT137" s="231" t="s">
        <v>162</v>
      </c>
      <c r="AU137" s="231" t="s">
        <v>87</v>
      </c>
      <c r="AY137" s="17" t="s">
        <v>160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87</v>
      </c>
      <c r="BK137" s="232">
        <f>ROUND(I137*H137,2)</f>
        <v>0</v>
      </c>
      <c r="BL137" s="17" t="s">
        <v>166</v>
      </c>
      <c r="BM137" s="231" t="s">
        <v>1061</v>
      </c>
    </row>
    <row r="138" s="2" customFormat="1" ht="16.5" customHeight="1">
      <c r="A138" s="38"/>
      <c r="B138" s="39"/>
      <c r="C138" s="219" t="s">
        <v>276</v>
      </c>
      <c r="D138" s="219" t="s">
        <v>162</v>
      </c>
      <c r="E138" s="220" t="s">
        <v>1062</v>
      </c>
      <c r="F138" s="221" t="s">
        <v>1063</v>
      </c>
      <c r="G138" s="222" t="s">
        <v>1006</v>
      </c>
      <c r="H138" s="223">
        <v>1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44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166</v>
      </c>
      <c r="AT138" s="231" t="s">
        <v>162</v>
      </c>
      <c r="AU138" s="231" t="s">
        <v>87</v>
      </c>
      <c r="AY138" s="17" t="s">
        <v>160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87</v>
      </c>
      <c r="BK138" s="232">
        <f>ROUND(I138*H138,2)</f>
        <v>0</v>
      </c>
      <c r="BL138" s="17" t="s">
        <v>166</v>
      </c>
      <c r="BM138" s="231" t="s">
        <v>1064</v>
      </c>
    </row>
    <row r="139" s="2" customFormat="1" ht="16.5" customHeight="1">
      <c r="A139" s="38"/>
      <c r="B139" s="39"/>
      <c r="C139" s="219" t="s">
        <v>7</v>
      </c>
      <c r="D139" s="219" t="s">
        <v>162</v>
      </c>
      <c r="E139" s="220" t="s">
        <v>1065</v>
      </c>
      <c r="F139" s="221" t="s">
        <v>1066</v>
      </c>
      <c r="G139" s="222" t="s">
        <v>1006</v>
      </c>
      <c r="H139" s="223">
        <v>30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44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166</v>
      </c>
      <c r="AT139" s="231" t="s">
        <v>162</v>
      </c>
      <c r="AU139" s="231" t="s">
        <v>87</v>
      </c>
      <c r="AY139" s="17" t="s">
        <v>160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87</v>
      </c>
      <c r="BK139" s="232">
        <f>ROUND(I139*H139,2)</f>
        <v>0</v>
      </c>
      <c r="BL139" s="17" t="s">
        <v>166</v>
      </c>
      <c r="BM139" s="231" t="s">
        <v>1067</v>
      </c>
    </row>
    <row r="140" s="2" customFormat="1" ht="16.5" customHeight="1">
      <c r="A140" s="38"/>
      <c r="B140" s="39"/>
      <c r="C140" s="219" t="s">
        <v>291</v>
      </c>
      <c r="D140" s="219" t="s">
        <v>162</v>
      </c>
      <c r="E140" s="220" t="s">
        <v>1068</v>
      </c>
      <c r="F140" s="221" t="s">
        <v>1069</v>
      </c>
      <c r="G140" s="222" t="s">
        <v>250</v>
      </c>
      <c r="H140" s="223">
        <v>55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44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166</v>
      </c>
      <c r="AT140" s="231" t="s">
        <v>162</v>
      </c>
      <c r="AU140" s="231" t="s">
        <v>87</v>
      </c>
      <c r="AY140" s="17" t="s">
        <v>160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87</v>
      </c>
      <c r="BK140" s="232">
        <f>ROUND(I140*H140,2)</f>
        <v>0</v>
      </c>
      <c r="BL140" s="17" t="s">
        <v>166</v>
      </c>
      <c r="BM140" s="231" t="s">
        <v>1070</v>
      </c>
    </row>
    <row r="141" s="2" customFormat="1" ht="24.15" customHeight="1">
      <c r="A141" s="38"/>
      <c r="B141" s="39"/>
      <c r="C141" s="219" t="s">
        <v>296</v>
      </c>
      <c r="D141" s="219" t="s">
        <v>162</v>
      </c>
      <c r="E141" s="220" t="s">
        <v>1071</v>
      </c>
      <c r="F141" s="221" t="s">
        <v>1072</v>
      </c>
      <c r="G141" s="222" t="s">
        <v>1006</v>
      </c>
      <c r="H141" s="223">
        <v>44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44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166</v>
      </c>
      <c r="AT141" s="231" t="s">
        <v>162</v>
      </c>
      <c r="AU141" s="231" t="s">
        <v>87</v>
      </c>
      <c r="AY141" s="17" t="s">
        <v>160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87</v>
      </c>
      <c r="BK141" s="232">
        <f>ROUND(I141*H141,2)</f>
        <v>0</v>
      </c>
      <c r="BL141" s="17" t="s">
        <v>166</v>
      </c>
      <c r="BM141" s="231" t="s">
        <v>1073</v>
      </c>
    </row>
    <row r="142" s="2" customFormat="1" ht="16.5" customHeight="1">
      <c r="A142" s="38"/>
      <c r="B142" s="39"/>
      <c r="C142" s="219" t="s">
        <v>302</v>
      </c>
      <c r="D142" s="219" t="s">
        <v>162</v>
      </c>
      <c r="E142" s="220" t="s">
        <v>1074</v>
      </c>
      <c r="F142" s="221" t="s">
        <v>1075</v>
      </c>
      <c r="G142" s="222" t="s">
        <v>1006</v>
      </c>
      <c r="H142" s="223">
        <v>5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44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166</v>
      </c>
      <c r="AT142" s="231" t="s">
        <v>162</v>
      </c>
      <c r="AU142" s="231" t="s">
        <v>87</v>
      </c>
      <c r="AY142" s="17" t="s">
        <v>160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87</v>
      </c>
      <c r="BK142" s="232">
        <f>ROUND(I142*H142,2)</f>
        <v>0</v>
      </c>
      <c r="BL142" s="17" t="s">
        <v>166</v>
      </c>
      <c r="BM142" s="231" t="s">
        <v>1076</v>
      </c>
    </row>
    <row r="143" s="2" customFormat="1" ht="16.5" customHeight="1">
      <c r="A143" s="38"/>
      <c r="B143" s="39"/>
      <c r="C143" s="219" t="s">
        <v>307</v>
      </c>
      <c r="D143" s="219" t="s">
        <v>162</v>
      </c>
      <c r="E143" s="220" t="s">
        <v>1077</v>
      </c>
      <c r="F143" s="221" t="s">
        <v>1078</v>
      </c>
      <c r="G143" s="222" t="s">
        <v>1006</v>
      </c>
      <c r="H143" s="223">
        <v>16.5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44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166</v>
      </c>
      <c r="AT143" s="231" t="s">
        <v>162</v>
      </c>
      <c r="AU143" s="231" t="s">
        <v>87</v>
      </c>
      <c r="AY143" s="17" t="s">
        <v>160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87</v>
      </c>
      <c r="BK143" s="232">
        <f>ROUND(I143*H143,2)</f>
        <v>0</v>
      </c>
      <c r="BL143" s="17" t="s">
        <v>166</v>
      </c>
      <c r="BM143" s="231" t="s">
        <v>1079</v>
      </c>
    </row>
    <row r="144" s="2" customFormat="1" ht="16.5" customHeight="1">
      <c r="A144" s="38"/>
      <c r="B144" s="39"/>
      <c r="C144" s="219" t="s">
        <v>311</v>
      </c>
      <c r="D144" s="219" t="s">
        <v>162</v>
      </c>
      <c r="E144" s="220" t="s">
        <v>1080</v>
      </c>
      <c r="F144" s="221" t="s">
        <v>1081</v>
      </c>
      <c r="G144" s="222" t="s">
        <v>1006</v>
      </c>
      <c r="H144" s="223">
        <v>5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44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166</v>
      </c>
      <c r="AT144" s="231" t="s">
        <v>162</v>
      </c>
      <c r="AU144" s="231" t="s">
        <v>87</v>
      </c>
      <c r="AY144" s="17" t="s">
        <v>160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87</v>
      </c>
      <c r="BK144" s="232">
        <f>ROUND(I144*H144,2)</f>
        <v>0</v>
      </c>
      <c r="BL144" s="17" t="s">
        <v>166</v>
      </c>
      <c r="BM144" s="231" t="s">
        <v>1082</v>
      </c>
    </row>
    <row r="145" s="2" customFormat="1" ht="16.5" customHeight="1">
      <c r="A145" s="38"/>
      <c r="B145" s="39"/>
      <c r="C145" s="219" t="s">
        <v>316</v>
      </c>
      <c r="D145" s="219" t="s">
        <v>162</v>
      </c>
      <c r="E145" s="220" t="s">
        <v>1083</v>
      </c>
      <c r="F145" s="221" t="s">
        <v>1084</v>
      </c>
      <c r="G145" s="222" t="s">
        <v>1006</v>
      </c>
      <c r="H145" s="223">
        <v>5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44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166</v>
      </c>
      <c r="AT145" s="231" t="s">
        <v>162</v>
      </c>
      <c r="AU145" s="231" t="s">
        <v>87</v>
      </c>
      <c r="AY145" s="17" t="s">
        <v>160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87</v>
      </c>
      <c r="BK145" s="232">
        <f>ROUND(I145*H145,2)</f>
        <v>0</v>
      </c>
      <c r="BL145" s="17" t="s">
        <v>166</v>
      </c>
      <c r="BM145" s="231" t="s">
        <v>1085</v>
      </c>
    </row>
    <row r="146" s="2" customFormat="1" ht="16.5" customHeight="1">
      <c r="A146" s="38"/>
      <c r="B146" s="39"/>
      <c r="C146" s="219" t="s">
        <v>320</v>
      </c>
      <c r="D146" s="219" t="s">
        <v>162</v>
      </c>
      <c r="E146" s="220" t="s">
        <v>1086</v>
      </c>
      <c r="F146" s="221" t="s">
        <v>1087</v>
      </c>
      <c r="G146" s="222" t="s">
        <v>1006</v>
      </c>
      <c r="H146" s="223">
        <v>5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44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166</v>
      </c>
      <c r="AT146" s="231" t="s">
        <v>162</v>
      </c>
      <c r="AU146" s="231" t="s">
        <v>87</v>
      </c>
      <c r="AY146" s="17" t="s">
        <v>160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87</v>
      </c>
      <c r="BK146" s="232">
        <f>ROUND(I146*H146,2)</f>
        <v>0</v>
      </c>
      <c r="BL146" s="17" t="s">
        <v>166</v>
      </c>
      <c r="BM146" s="231" t="s">
        <v>1088</v>
      </c>
    </row>
    <row r="147" s="2" customFormat="1" ht="21.75" customHeight="1">
      <c r="A147" s="38"/>
      <c r="B147" s="39"/>
      <c r="C147" s="219" t="s">
        <v>328</v>
      </c>
      <c r="D147" s="219" t="s">
        <v>162</v>
      </c>
      <c r="E147" s="220" t="s">
        <v>1089</v>
      </c>
      <c r="F147" s="221" t="s">
        <v>1090</v>
      </c>
      <c r="G147" s="222" t="s">
        <v>1006</v>
      </c>
      <c r="H147" s="223">
        <v>5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44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166</v>
      </c>
      <c r="AT147" s="231" t="s">
        <v>162</v>
      </c>
      <c r="AU147" s="231" t="s">
        <v>87</v>
      </c>
      <c r="AY147" s="17" t="s">
        <v>160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87</v>
      </c>
      <c r="BK147" s="232">
        <f>ROUND(I147*H147,2)</f>
        <v>0</v>
      </c>
      <c r="BL147" s="17" t="s">
        <v>166</v>
      </c>
      <c r="BM147" s="231" t="s">
        <v>1091</v>
      </c>
    </row>
    <row r="148" s="2" customFormat="1" ht="21.75" customHeight="1">
      <c r="A148" s="38"/>
      <c r="B148" s="39"/>
      <c r="C148" s="219" t="s">
        <v>336</v>
      </c>
      <c r="D148" s="219" t="s">
        <v>162</v>
      </c>
      <c r="E148" s="220" t="s">
        <v>1092</v>
      </c>
      <c r="F148" s="221" t="s">
        <v>1093</v>
      </c>
      <c r="G148" s="222" t="s">
        <v>1006</v>
      </c>
      <c r="H148" s="223">
        <v>5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44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166</v>
      </c>
      <c r="AT148" s="231" t="s">
        <v>162</v>
      </c>
      <c r="AU148" s="231" t="s">
        <v>87</v>
      </c>
      <c r="AY148" s="17" t="s">
        <v>160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87</v>
      </c>
      <c r="BK148" s="232">
        <f>ROUND(I148*H148,2)</f>
        <v>0</v>
      </c>
      <c r="BL148" s="17" t="s">
        <v>166</v>
      </c>
      <c r="BM148" s="231" t="s">
        <v>1094</v>
      </c>
    </row>
    <row r="149" s="2" customFormat="1" ht="16.5" customHeight="1">
      <c r="A149" s="38"/>
      <c r="B149" s="39"/>
      <c r="C149" s="219" t="s">
        <v>341</v>
      </c>
      <c r="D149" s="219" t="s">
        <v>162</v>
      </c>
      <c r="E149" s="220" t="s">
        <v>1095</v>
      </c>
      <c r="F149" s="221" t="s">
        <v>1096</v>
      </c>
      <c r="G149" s="222" t="s">
        <v>1006</v>
      </c>
      <c r="H149" s="223">
        <v>9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44</v>
      </c>
      <c r="O149" s="91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166</v>
      </c>
      <c r="AT149" s="231" t="s">
        <v>162</v>
      </c>
      <c r="AU149" s="231" t="s">
        <v>87</v>
      </c>
      <c r="AY149" s="17" t="s">
        <v>160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87</v>
      </c>
      <c r="BK149" s="232">
        <f>ROUND(I149*H149,2)</f>
        <v>0</v>
      </c>
      <c r="BL149" s="17" t="s">
        <v>166</v>
      </c>
      <c r="BM149" s="231" t="s">
        <v>1097</v>
      </c>
    </row>
    <row r="150" s="2" customFormat="1" ht="16.5" customHeight="1">
      <c r="A150" s="38"/>
      <c r="B150" s="39"/>
      <c r="C150" s="219" t="s">
        <v>346</v>
      </c>
      <c r="D150" s="219" t="s">
        <v>162</v>
      </c>
      <c r="E150" s="220" t="s">
        <v>1098</v>
      </c>
      <c r="F150" s="221" t="s">
        <v>1099</v>
      </c>
      <c r="G150" s="222" t="s">
        <v>1006</v>
      </c>
      <c r="H150" s="223">
        <v>6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44</v>
      </c>
      <c r="O150" s="91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166</v>
      </c>
      <c r="AT150" s="231" t="s">
        <v>162</v>
      </c>
      <c r="AU150" s="231" t="s">
        <v>87</v>
      </c>
      <c r="AY150" s="17" t="s">
        <v>160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87</v>
      </c>
      <c r="BK150" s="232">
        <f>ROUND(I150*H150,2)</f>
        <v>0</v>
      </c>
      <c r="BL150" s="17" t="s">
        <v>166</v>
      </c>
      <c r="BM150" s="231" t="s">
        <v>1100</v>
      </c>
    </row>
    <row r="151" s="2" customFormat="1" ht="16.5" customHeight="1">
      <c r="A151" s="38"/>
      <c r="B151" s="39"/>
      <c r="C151" s="219" t="s">
        <v>351</v>
      </c>
      <c r="D151" s="219" t="s">
        <v>162</v>
      </c>
      <c r="E151" s="220" t="s">
        <v>1101</v>
      </c>
      <c r="F151" s="221" t="s">
        <v>1102</v>
      </c>
      <c r="G151" s="222" t="s">
        <v>1006</v>
      </c>
      <c r="H151" s="223">
        <v>6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44</v>
      </c>
      <c r="O151" s="91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166</v>
      </c>
      <c r="AT151" s="231" t="s">
        <v>162</v>
      </c>
      <c r="AU151" s="231" t="s">
        <v>87</v>
      </c>
      <c r="AY151" s="17" t="s">
        <v>160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87</v>
      </c>
      <c r="BK151" s="232">
        <f>ROUND(I151*H151,2)</f>
        <v>0</v>
      </c>
      <c r="BL151" s="17" t="s">
        <v>166</v>
      </c>
      <c r="BM151" s="231" t="s">
        <v>1103</v>
      </c>
    </row>
    <row r="152" s="2" customFormat="1" ht="16.5" customHeight="1">
      <c r="A152" s="38"/>
      <c r="B152" s="39"/>
      <c r="C152" s="219" t="s">
        <v>355</v>
      </c>
      <c r="D152" s="219" t="s">
        <v>162</v>
      </c>
      <c r="E152" s="220" t="s">
        <v>1104</v>
      </c>
      <c r="F152" s="221" t="s">
        <v>1105</v>
      </c>
      <c r="G152" s="222" t="s">
        <v>1006</v>
      </c>
      <c r="H152" s="223">
        <v>6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44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166</v>
      </c>
      <c r="AT152" s="231" t="s">
        <v>162</v>
      </c>
      <c r="AU152" s="231" t="s">
        <v>87</v>
      </c>
      <c r="AY152" s="17" t="s">
        <v>160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87</v>
      </c>
      <c r="BK152" s="232">
        <f>ROUND(I152*H152,2)</f>
        <v>0</v>
      </c>
      <c r="BL152" s="17" t="s">
        <v>166</v>
      </c>
      <c r="BM152" s="231" t="s">
        <v>1106</v>
      </c>
    </row>
    <row r="153" s="2" customFormat="1" ht="16.5" customHeight="1">
      <c r="A153" s="38"/>
      <c r="B153" s="39"/>
      <c r="C153" s="219" t="s">
        <v>361</v>
      </c>
      <c r="D153" s="219" t="s">
        <v>162</v>
      </c>
      <c r="E153" s="220" t="s">
        <v>1107</v>
      </c>
      <c r="F153" s="221" t="s">
        <v>1108</v>
      </c>
      <c r="G153" s="222" t="s">
        <v>1006</v>
      </c>
      <c r="H153" s="223">
        <v>6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44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166</v>
      </c>
      <c r="AT153" s="231" t="s">
        <v>162</v>
      </c>
      <c r="AU153" s="231" t="s">
        <v>87</v>
      </c>
      <c r="AY153" s="17" t="s">
        <v>160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87</v>
      </c>
      <c r="BK153" s="232">
        <f>ROUND(I153*H153,2)</f>
        <v>0</v>
      </c>
      <c r="BL153" s="17" t="s">
        <v>166</v>
      </c>
      <c r="BM153" s="231" t="s">
        <v>1109</v>
      </c>
    </row>
    <row r="154" s="2" customFormat="1" ht="16.5" customHeight="1">
      <c r="A154" s="38"/>
      <c r="B154" s="39"/>
      <c r="C154" s="219" t="s">
        <v>366</v>
      </c>
      <c r="D154" s="219" t="s">
        <v>162</v>
      </c>
      <c r="E154" s="220" t="s">
        <v>1110</v>
      </c>
      <c r="F154" s="221" t="s">
        <v>1111</v>
      </c>
      <c r="G154" s="222" t="s">
        <v>1006</v>
      </c>
      <c r="H154" s="223">
        <v>6</v>
      </c>
      <c r="I154" s="224"/>
      <c r="J154" s="225">
        <f>ROUND(I154*H154,2)</f>
        <v>0</v>
      </c>
      <c r="K154" s="226"/>
      <c r="L154" s="44"/>
      <c r="M154" s="227" t="s">
        <v>1</v>
      </c>
      <c r="N154" s="228" t="s">
        <v>44</v>
      </c>
      <c r="O154" s="91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166</v>
      </c>
      <c r="AT154" s="231" t="s">
        <v>162</v>
      </c>
      <c r="AU154" s="231" t="s">
        <v>87</v>
      </c>
      <c r="AY154" s="17" t="s">
        <v>160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87</v>
      </c>
      <c r="BK154" s="232">
        <f>ROUND(I154*H154,2)</f>
        <v>0</v>
      </c>
      <c r="BL154" s="17" t="s">
        <v>166</v>
      </c>
      <c r="BM154" s="231" t="s">
        <v>1112</v>
      </c>
    </row>
    <row r="155" s="2" customFormat="1" ht="16.5" customHeight="1">
      <c r="A155" s="38"/>
      <c r="B155" s="39"/>
      <c r="C155" s="219" t="s">
        <v>371</v>
      </c>
      <c r="D155" s="219" t="s">
        <v>162</v>
      </c>
      <c r="E155" s="220" t="s">
        <v>1113</v>
      </c>
      <c r="F155" s="221" t="s">
        <v>1114</v>
      </c>
      <c r="G155" s="222" t="s">
        <v>1006</v>
      </c>
      <c r="H155" s="223">
        <v>6</v>
      </c>
      <c r="I155" s="224"/>
      <c r="J155" s="225">
        <f>ROUND(I155*H155,2)</f>
        <v>0</v>
      </c>
      <c r="K155" s="226"/>
      <c r="L155" s="44"/>
      <c r="M155" s="227" t="s">
        <v>1</v>
      </c>
      <c r="N155" s="228" t="s">
        <v>44</v>
      </c>
      <c r="O155" s="91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166</v>
      </c>
      <c r="AT155" s="231" t="s">
        <v>162</v>
      </c>
      <c r="AU155" s="231" t="s">
        <v>87</v>
      </c>
      <c r="AY155" s="17" t="s">
        <v>160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87</v>
      </c>
      <c r="BK155" s="232">
        <f>ROUND(I155*H155,2)</f>
        <v>0</v>
      </c>
      <c r="BL155" s="17" t="s">
        <v>166</v>
      </c>
      <c r="BM155" s="231" t="s">
        <v>1115</v>
      </c>
    </row>
    <row r="156" s="2" customFormat="1" ht="16.5" customHeight="1">
      <c r="A156" s="38"/>
      <c r="B156" s="39"/>
      <c r="C156" s="219" t="s">
        <v>375</v>
      </c>
      <c r="D156" s="219" t="s">
        <v>162</v>
      </c>
      <c r="E156" s="220" t="s">
        <v>1116</v>
      </c>
      <c r="F156" s="221" t="s">
        <v>1117</v>
      </c>
      <c r="G156" s="222" t="s">
        <v>250</v>
      </c>
      <c r="H156" s="223">
        <v>42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44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166</v>
      </c>
      <c r="AT156" s="231" t="s">
        <v>162</v>
      </c>
      <c r="AU156" s="231" t="s">
        <v>87</v>
      </c>
      <c r="AY156" s="17" t="s">
        <v>160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87</v>
      </c>
      <c r="BK156" s="232">
        <f>ROUND(I156*H156,2)</f>
        <v>0</v>
      </c>
      <c r="BL156" s="17" t="s">
        <v>166</v>
      </c>
      <c r="BM156" s="231" t="s">
        <v>1118</v>
      </c>
    </row>
    <row r="157" s="2" customFormat="1" ht="21.75" customHeight="1">
      <c r="A157" s="38"/>
      <c r="B157" s="39"/>
      <c r="C157" s="219" t="s">
        <v>379</v>
      </c>
      <c r="D157" s="219" t="s">
        <v>162</v>
      </c>
      <c r="E157" s="220" t="s">
        <v>1119</v>
      </c>
      <c r="F157" s="221" t="s">
        <v>1120</v>
      </c>
      <c r="G157" s="222" t="s">
        <v>1006</v>
      </c>
      <c r="H157" s="223">
        <v>36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44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166</v>
      </c>
      <c r="AT157" s="231" t="s">
        <v>162</v>
      </c>
      <c r="AU157" s="231" t="s">
        <v>87</v>
      </c>
      <c r="AY157" s="17" t="s">
        <v>160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87</v>
      </c>
      <c r="BK157" s="232">
        <f>ROUND(I157*H157,2)</f>
        <v>0</v>
      </c>
      <c r="BL157" s="17" t="s">
        <v>166</v>
      </c>
      <c r="BM157" s="231" t="s">
        <v>1121</v>
      </c>
    </row>
    <row r="158" s="2" customFormat="1" ht="16.5" customHeight="1">
      <c r="A158" s="38"/>
      <c r="B158" s="39"/>
      <c r="C158" s="219" t="s">
        <v>383</v>
      </c>
      <c r="D158" s="219" t="s">
        <v>162</v>
      </c>
      <c r="E158" s="220" t="s">
        <v>1122</v>
      </c>
      <c r="F158" s="221" t="s">
        <v>1123</v>
      </c>
      <c r="G158" s="222" t="s">
        <v>250</v>
      </c>
      <c r="H158" s="223">
        <v>24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44</v>
      </c>
      <c r="O158" s="91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166</v>
      </c>
      <c r="AT158" s="231" t="s">
        <v>162</v>
      </c>
      <c r="AU158" s="231" t="s">
        <v>87</v>
      </c>
      <c r="AY158" s="17" t="s">
        <v>160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87</v>
      </c>
      <c r="BK158" s="232">
        <f>ROUND(I158*H158,2)</f>
        <v>0</v>
      </c>
      <c r="BL158" s="17" t="s">
        <v>166</v>
      </c>
      <c r="BM158" s="231" t="s">
        <v>1124</v>
      </c>
    </row>
    <row r="159" s="2" customFormat="1" ht="16.5" customHeight="1">
      <c r="A159" s="38"/>
      <c r="B159" s="39"/>
      <c r="C159" s="219" t="s">
        <v>387</v>
      </c>
      <c r="D159" s="219" t="s">
        <v>162</v>
      </c>
      <c r="E159" s="220" t="s">
        <v>1125</v>
      </c>
      <c r="F159" s="221" t="s">
        <v>1126</v>
      </c>
      <c r="G159" s="222" t="s">
        <v>1006</v>
      </c>
      <c r="H159" s="223">
        <v>48</v>
      </c>
      <c r="I159" s="224"/>
      <c r="J159" s="225">
        <f>ROUND(I159*H159,2)</f>
        <v>0</v>
      </c>
      <c r="K159" s="226"/>
      <c r="L159" s="44"/>
      <c r="M159" s="227" t="s">
        <v>1</v>
      </c>
      <c r="N159" s="228" t="s">
        <v>44</v>
      </c>
      <c r="O159" s="91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166</v>
      </c>
      <c r="AT159" s="231" t="s">
        <v>162</v>
      </c>
      <c r="AU159" s="231" t="s">
        <v>87</v>
      </c>
      <c r="AY159" s="17" t="s">
        <v>160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87</v>
      </c>
      <c r="BK159" s="232">
        <f>ROUND(I159*H159,2)</f>
        <v>0</v>
      </c>
      <c r="BL159" s="17" t="s">
        <v>166</v>
      </c>
      <c r="BM159" s="231" t="s">
        <v>1127</v>
      </c>
    </row>
    <row r="160" s="2" customFormat="1" ht="16.5" customHeight="1">
      <c r="A160" s="38"/>
      <c r="B160" s="39"/>
      <c r="C160" s="219" t="s">
        <v>392</v>
      </c>
      <c r="D160" s="219" t="s">
        <v>162</v>
      </c>
      <c r="E160" s="220" t="s">
        <v>1128</v>
      </c>
      <c r="F160" s="221" t="s">
        <v>1129</v>
      </c>
      <c r="G160" s="222" t="s">
        <v>250</v>
      </c>
      <c r="H160" s="223">
        <v>142</v>
      </c>
      <c r="I160" s="224"/>
      <c r="J160" s="225">
        <f>ROUND(I160*H160,2)</f>
        <v>0</v>
      </c>
      <c r="K160" s="226"/>
      <c r="L160" s="44"/>
      <c r="M160" s="227" t="s">
        <v>1</v>
      </c>
      <c r="N160" s="228" t="s">
        <v>44</v>
      </c>
      <c r="O160" s="91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166</v>
      </c>
      <c r="AT160" s="231" t="s">
        <v>162</v>
      </c>
      <c r="AU160" s="231" t="s">
        <v>87</v>
      </c>
      <c r="AY160" s="17" t="s">
        <v>160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87</v>
      </c>
      <c r="BK160" s="232">
        <f>ROUND(I160*H160,2)</f>
        <v>0</v>
      </c>
      <c r="BL160" s="17" t="s">
        <v>166</v>
      </c>
      <c r="BM160" s="231" t="s">
        <v>1130</v>
      </c>
    </row>
    <row r="161" s="2" customFormat="1" ht="16.5" customHeight="1">
      <c r="A161" s="38"/>
      <c r="B161" s="39"/>
      <c r="C161" s="219" t="s">
        <v>396</v>
      </c>
      <c r="D161" s="219" t="s">
        <v>162</v>
      </c>
      <c r="E161" s="220" t="s">
        <v>1131</v>
      </c>
      <c r="F161" s="221" t="s">
        <v>1132</v>
      </c>
      <c r="G161" s="222" t="s">
        <v>250</v>
      </c>
      <c r="H161" s="223">
        <v>21.5</v>
      </c>
      <c r="I161" s="224"/>
      <c r="J161" s="225">
        <f>ROUND(I161*H161,2)</f>
        <v>0</v>
      </c>
      <c r="K161" s="226"/>
      <c r="L161" s="44"/>
      <c r="M161" s="227" t="s">
        <v>1</v>
      </c>
      <c r="N161" s="228" t="s">
        <v>44</v>
      </c>
      <c r="O161" s="91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166</v>
      </c>
      <c r="AT161" s="231" t="s">
        <v>162</v>
      </c>
      <c r="AU161" s="231" t="s">
        <v>87</v>
      </c>
      <c r="AY161" s="17" t="s">
        <v>160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7" t="s">
        <v>87</v>
      </c>
      <c r="BK161" s="232">
        <f>ROUND(I161*H161,2)</f>
        <v>0</v>
      </c>
      <c r="BL161" s="17" t="s">
        <v>166</v>
      </c>
      <c r="BM161" s="231" t="s">
        <v>1133</v>
      </c>
    </row>
    <row r="162" s="2" customFormat="1" ht="16.5" customHeight="1">
      <c r="A162" s="38"/>
      <c r="B162" s="39"/>
      <c r="C162" s="219" t="s">
        <v>400</v>
      </c>
      <c r="D162" s="219" t="s">
        <v>162</v>
      </c>
      <c r="E162" s="220" t="s">
        <v>1134</v>
      </c>
      <c r="F162" s="221" t="s">
        <v>1135</v>
      </c>
      <c r="G162" s="222" t="s">
        <v>250</v>
      </c>
      <c r="H162" s="223">
        <v>37.5</v>
      </c>
      <c r="I162" s="224"/>
      <c r="J162" s="225">
        <f>ROUND(I162*H162,2)</f>
        <v>0</v>
      </c>
      <c r="K162" s="226"/>
      <c r="L162" s="44"/>
      <c r="M162" s="227" t="s">
        <v>1</v>
      </c>
      <c r="N162" s="228" t="s">
        <v>44</v>
      </c>
      <c r="O162" s="91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166</v>
      </c>
      <c r="AT162" s="231" t="s">
        <v>162</v>
      </c>
      <c r="AU162" s="231" t="s">
        <v>87</v>
      </c>
      <c r="AY162" s="17" t="s">
        <v>160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87</v>
      </c>
      <c r="BK162" s="232">
        <f>ROUND(I162*H162,2)</f>
        <v>0</v>
      </c>
      <c r="BL162" s="17" t="s">
        <v>166</v>
      </c>
      <c r="BM162" s="231" t="s">
        <v>1136</v>
      </c>
    </row>
    <row r="163" s="2" customFormat="1" ht="16.5" customHeight="1">
      <c r="A163" s="38"/>
      <c r="B163" s="39"/>
      <c r="C163" s="219" t="s">
        <v>404</v>
      </c>
      <c r="D163" s="219" t="s">
        <v>162</v>
      </c>
      <c r="E163" s="220" t="s">
        <v>1137</v>
      </c>
      <c r="F163" s="221" t="s">
        <v>1138</v>
      </c>
      <c r="G163" s="222" t="s">
        <v>250</v>
      </c>
      <c r="H163" s="223">
        <v>83</v>
      </c>
      <c r="I163" s="224"/>
      <c r="J163" s="225">
        <f>ROUND(I163*H163,2)</f>
        <v>0</v>
      </c>
      <c r="K163" s="226"/>
      <c r="L163" s="44"/>
      <c r="M163" s="227" t="s">
        <v>1</v>
      </c>
      <c r="N163" s="228" t="s">
        <v>44</v>
      </c>
      <c r="O163" s="91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166</v>
      </c>
      <c r="AT163" s="231" t="s">
        <v>162</v>
      </c>
      <c r="AU163" s="231" t="s">
        <v>87</v>
      </c>
      <c r="AY163" s="17" t="s">
        <v>160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87</v>
      </c>
      <c r="BK163" s="232">
        <f>ROUND(I163*H163,2)</f>
        <v>0</v>
      </c>
      <c r="BL163" s="17" t="s">
        <v>166</v>
      </c>
      <c r="BM163" s="231" t="s">
        <v>1139</v>
      </c>
    </row>
    <row r="164" s="2" customFormat="1" ht="16.5" customHeight="1">
      <c r="A164" s="38"/>
      <c r="B164" s="39"/>
      <c r="C164" s="219" t="s">
        <v>408</v>
      </c>
      <c r="D164" s="219" t="s">
        <v>162</v>
      </c>
      <c r="E164" s="220" t="s">
        <v>1140</v>
      </c>
      <c r="F164" s="221" t="s">
        <v>1141</v>
      </c>
      <c r="G164" s="222" t="s">
        <v>230</v>
      </c>
      <c r="H164" s="223">
        <v>160</v>
      </c>
      <c r="I164" s="224"/>
      <c r="J164" s="225">
        <f>ROUND(I164*H164,2)</f>
        <v>0</v>
      </c>
      <c r="K164" s="226"/>
      <c r="L164" s="44"/>
      <c r="M164" s="227" t="s">
        <v>1</v>
      </c>
      <c r="N164" s="228" t="s">
        <v>44</v>
      </c>
      <c r="O164" s="91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166</v>
      </c>
      <c r="AT164" s="231" t="s">
        <v>162</v>
      </c>
      <c r="AU164" s="231" t="s">
        <v>87</v>
      </c>
      <c r="AY164" s="17" t="s">
        <v>160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87</v>
      </c>
      <c r="BK164" s="232">
        <f>ROUND(I164*H164,2)</f>
        <v>0</v>
      </c>
      <c r="BL164" s="17" t="s">
        <v>166</v>
      </c>
      <c r="BM164" s="231" t="s">
        <v>1142</v>
      </c>
    </row>
    <row r="165" s="2" customFormat="1" ht="16.5" customHeight="1">
      <c r="A165" s="38"/>
      <c r="B165" s="39"/>
      <c r="C165" s="219" t="s">
        <v>412</v>
      </c>
      <c r="D165" s="219" t="s">
        <v>162</v>
      </c>
      <c r="E165" s="220" t="s">
        <v>1143</v>
      </c>
      <c r="F165" s="221" t="s">
        <v>1144</v>
      </c>
      <c r="G165" s="222" t="s">
        <v>250</v>
      </c>
      <c r="H165" s="223">
        <v>155</v>
      </c>
      <c r="I165" s="224"/>
      <c r="J165" s="225">
        <f>ROUND(I165*H165,2)</f>
        <v>0</v>
      </c>
      <c r="K165" s="226"/>
      <c r="L165" s="44"/>
      <c r="M165" s="227" t="s">
        <v>1</v>
      </c>
      <c r="N165" s="228" t="s">
        <v>44</v>
      </c>
      <c r="O165" s="91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1" t="s">
        <v>166</v>
      </c>
      <c r="AT165" s="231" t="s">
        <v>162</v>
      </c>
      <c r="AU165" s="231" t="s">
        <v>87</v>
      </c>
      <c r="AY165" s="17" t="s">
        <v>160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7" t="s">
        <v>87</v>
      </c>
      <c r="BK165" s="232">
        <f>ROUND(I165*H165,2)</f>
        <v>0</v>
      </c>
      <c r="BL165" s="17" t="s">
        <v>166</v>
      </c>
      <c r="BM165" s="231" t="s">
        <v>1145</v>
      </c>
    </row>
    <row r="166" s="2" customFormat="1" ht="16.5" customHeight="1">
      <c r="A166" s="38"/>
      <c r="B166" s="39"/>
      <c r="C166" s="219" t="s">
        <v>416</v>
      </c>
      <c r="D166" s="219" t="s">
        <v>162</v>
      </c>
      <c r="E166" s="220" t="s">
        <v>1146</v>
      </c>
      <c r="F166" s="221" t="s">
        <v>1147</v>
      </c>
      <c r="G166" s="222" t="s">
        <v>250</v>
      </c>
      <c r="H166" s="223">
        <v>91</v>
      </c>
      <c r="I166" s="224"/>
      <c r="J166" s="225">
        <f>ROUND(I166*H166,2)</f>
        <v>0</v>
      </c>
      <c r="K166" s="226"/>
      <c r="L166" s="44"/>
      <c r="M166" s="227" t="s">
        <v>1</v>
      </c>
      <c r="N166" s="228" t="s">
        <v>44</v>
      </c>
      <c r="O166" s="91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166</v>
      </c>
      <c r="AT166" s="231" t="s">
        <v>162</v>
      </c>
      <c r="AU166" s="231" t="s">
        <v>87</v>
      </c>
      <c r="AY166" s="17" t="s">
        <v>160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87</v>
      </c>
      <c r="BK166" s="232">
        <f>ROUND(I166*H166,2)</f>
        <v>0</v>
      </c>
      <c r="BL166" s="17" t="s">
        <v>166</v>
      </c>
      <c r="BM166" s="231" t="s">
        <v>1148</v>
      </c>
    </row>
    <row r="167" s="2" customFormat="1" ht="21.75" customHeight="1">
      <c r="A167" s="38"/>
      <c r="B167" s="39"/>
      <c r="C167" s="219" t="s">
        <v>420</v>
      </c>
      <c r="D167" s="219" t="s">
        <v>162</v>
      </c>
      <c r="E167" s="220" t="s">
        <v>1149</v>
      </c>
      <c r="F167" s="221" t="s">
        <v>1150</v>
      </c>
      <c r="G167" s="222" t="s">
        <v>250</v>
      </c>
      <c r="H167" s="223">
        <v>40</v>
      </c>
      <c r="I167" s="224"/>
      <c r="J167" s="225">
        <f>ROUND(I167*H167,2)</f>
        <v>0</v>
      </c>
      <c r="K167" s="226"/>
      <c r="L167" s="44"/>
      <c r="M167" s="227" t="s">
        <v>1</v>
      </c>
      <c r="N167" s="228" t="s">
        <v>44</v>
      </c>
      <c r="O167" s="91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166</v>
      </c>
      <c r="AT167" s="231" t="s">
        <v>162</v>
      </c>
      <c r="AU167" s="231" t="s">
        <v>87</v>
      </c>
      <c r="AY167" s="17" t="s">
        <v>160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87</v>
      </c>
      <c r="BK167" s="232">
        <f>ROUND(I167*H167,2)</f>
        <v>0</v>
      </c>
      <c r="BL167" s="17" t="s">
        <v>166</v>
      </c>
      <c r="BM167" s="231" t="s">
        <v>1151</v>
      </c>
    </row>
    <row r="168" s="2" customFormat="1" ht="16.5" customHeight="1">
      <c r="A168" s="38"/>
      <c r="B168" s="39"/>
      <c r="C168" s="219" t="s">
        <v>425</v>
      </c>
      <c r="D168" s="219" t="s">
        <v>162</v>
      </c>
      <c r="E168" s="220" t="s">
        <v>1152</v>
      </c>
      <c r="F168" s="221" t="s">
        <v>1153</v>
      </c>
      <c r="G168" s="222" t="s">
        <v>250</v>
      </c>
      <c r="H168" s="223">
        <v>21.5</v>
      </c>
      <c r="I168" s="224"/>
      <c r="J168" s="225">
        <f>ROUND(I168*H168,2)</f>
        <v>0</v>
      </c>
      <c r="K168" s="226"/>
      <c r="L168" s="44"/>
      <c r="M168" s="227" t="s">
        <v>1</v>
      </c>
      <c r="N168" s="228" t="s">
        <v>44</v>
      </c>
      <c r="O168" s="91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1" t="s">
        <v>166</v>
      </c>
      <c r="AT168" s="231" t="s">
        <v>162</v>
      </c>
      <c r="AU168" s="231" t="s">
        <v>87</v>
      </c>
      <c r="AY168" s="17" t="s">
        <v>160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7" t="s">
        <v>87</v>
      </c>
      <c r="BK168" s="232">
        <f>ROUND(I168*H168,2)</f>
        <v>0</v>
      </c>
      <c r="BL168" s="17" t="s">
        <v>166</v>
      </c>
      <c r="BM168" s="231" t="s">
        <v>1154</v>
      </c>
    </row>
    <row r="169" s="2" customFormat="1" ht="16.5" customHeight="1">
      <c r="A169" s="38"/>
      <c r="B169" s="39"/>
      <c r="C169" s="219" t="s">
        <v>430</v>
      </c>
      <c r="D169" s="219" t="s">
        <v>162</v>
      </c>
      <c r="E169" s="220" t="s">
        <v>1155</v>
      </c>
      <c r="F169" s="221" t="s">
        <v>1156</v>
      </c>
      <c r="G169" s="222" t="s">
        <v>250</v>
      </c>
      <c r="H169" s="223">
        <v>120.5</v>
      </c>
      <c r="I169" s="224"/>
      <c r="J169" s="225">
        <f>ROUND(I169*H169,2)</f>
        <v>0</v>
      </c>
      <c r="K169" s="226"/>
      <c r="L169" s="44"/>
      <c r="M169" s="227" t="s">
        <v>1</v>
      </c>
      <c r="N169" s="228" t="s">
        <v>44</v>
      </c>
      <c r="O169" s="91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166</v>
      </c>
      <c r="AT169" s="231" t="s">
        <v>162</v>
      </c>
      <c r="AU169" s="231" t="s">
        <v>87</v>
      </c>
      <c r="AY169" s="17" t="s">
        <v>160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87</v>
      </c>
      <c r="BK169" s="232">
        <f>ROUND(I169*H169,2)</f>
        <v>0</v>
      </c>
      <c r="BL169" s="17" t="s">
        <v>166</v>
      </c>
      <c r="BM169" s="231" t="s">
        <v>1157</v>
      </c>
    </row>
    <row r="170" s="2" customFormat="1" ht="16.5" customHeight="1">
      <c r="A170" s="38"/>
      <c r="B170" s="39"/>
      <c r="C170" s="219" t="s">
        <v>434</v>
      </c>
      <c r="D170" s="219" t="s">
        <v>162</v>
      </c>
      <c r="E170" s="220" t="s">
        <v>1158</v>
      </c>
      <c r="F170" s="221" t="s">
        <v>1159</v>
      </c>
      <c r="G170" s="222" t="s">
        <v>250</v>
      </c>
      <c r="H170" s="223">
        <v>83</v>
      </c>
      <c r="I170" s="224"/>
      <c r="J170" s="225">
        <f>ROUND(I170*H170,2)</f>
        <v>0</v>
      </c>
      <c r="K170" s="226"/>
      <c r="L170" s="44"/>
      <c r="M170" s="227" t="s">
        <v>1</v>
      </c>
      <c r="N170" s="228" t="s">
        <v>44</v>
      </c>
      <c r="O170" s="91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1" t="s">
        <v>166</v>
      </c>
      <c r="AT170" s="231" t="s">
        <v>162</v>
      </c>
      <c r="AU170" s="231" t="s">
        <v>87</v>
      </c>
      <c r="AY170" s="17" t="s">
        <v>160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7" t="s">
        <v>87</v>
      </c>
      <c r="BK170" s="232">
        <f>ROUND(I170*H170,2)</f>
        <v>0</v>
      </c>
      <c r="BL170" s="17" t="s">
        <v>166</v>
      </c>
      <c r="BM170" s="231" t="s">
        <v>1160</v>
      </c>
    </row>
    <row r="171" s="2" customFormat="1" ht="16.5" customHeight="1">
      <c r="A171" s="38"/>
      <c r="B171" s="39"/>
      <c r="C171" s="219" t="s">
        <v>438</v>
      </c>
      <c r="D171" s="219" t="s">
        <v>162</v>
      </c>
      <c r="E171" s="220" t="s">
        <v>1161</v>
      </c>
      <c r="F171" s="221" t="s">
        <v>1162</v>
      </c>
      <c r="G171" s="222" t="s">
        <v>250</v>
      </c>
      <c r="H171" s="223">
        <v>21.5</v>
      </c>
      <c r="I171" s="224"/>
      <c r="J171" s="225">
        <f>ROUND(I171*H171,2)</f>
        <v>0</v>
      </c>
      <c r="K171" s="226"/>
      <c r="L171" s="44"/>
      <c r="M171" s="227" t="s">
        <v>1</v>
      </c>
      <c r="N171" s="228" t="s">
        <v>44</v>
      </c>
      <c r="O171" s="91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1" t="s">
        <v>166</v>
      </c>
      <c r="AT171" s="231" t="s">
        <v>162</v>
      </c>
      <c r="AU171" s="231" t="s">
        <v>87</v>
      </c>
      <c r="AY171" s="17" t="s">
        <v>160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7" t="s">
        <v>87</v>
      </c>
      <c r="BK171" s="232">
        <f>ROUND(I171*H171,2)</f>
        <v>0</v>
      </c>
      <c r="BL171" s="17" t="s">
        <v>166</v>
      </c>
      <c r="BM171" s="231" t="s">
        <v>1163</v>
      </c>
    </row>
    <row r="172" s="2" customFormat="1" ht="16.5" customHeight="1">
      <c r="A172" s="38"/>
      <c r="B172" s="39"/>
      <c r="C172" s="219" t="s">
        <v>446</v>
      </c>
      <c r="D172" s="219" t="s">
        <v>162</v>
      </c>
      <c r="E172" s="220" t="s">
        <v>1164</v>
      </c>
      <c r="F172" s="221" t="s">
        <v>1165</v>
      </c>
      <c r="G172" s="222" t="s">
        <v>250</v>
      </c>
      <c r="H172" s="223">
        <v>37.5</v>
      </c>
      <c r="I172" s="224"/>
      <c r="J172" s="225">
        <f>ROUND(I172*H172,2)</f>
        <v>0</v>
      </c>
      <c r="K172" s="226"/>
      <c r="L172" s="44"/>
      <c r="M172" s="227" t="s">
        <v>1</v>
      </c>
      <c r="N172" s="228" t="s">
        <v>44</v>
      </c>
      <c r="O172" s="91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1" t="s">
        <v>166</v>
      </c>
      <c r="AT172" s="231" t="s">
        <v>162</v>
      </c>
      <c r="AU172" s="231" t="s">
        <v>87</v>
      </c>
      <c r="AY172" s="17" t="s">
        <v>160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7" t="s">
        <v>87</v>
      </c>
      <c r="BK172" s="232">
        <f>ROUND(I172*H172,2)</f>
        <v>0</v>
      </c>
      <c r="BL172" s="17" t="s">
        <v>166</v>
      </c>
      <c r="BM172" s="231" t="s">
        <v>1166</v>
      </c>
    </row>
    <row r="173" s="2" customFormat="1" ht="16.5" customHeight="1">
      <c r="A173" s="38"/>
      <c r="B173" s="39"/>
      <c r="C173" s="219" t="s">
        <v>451</v>
      </c>
      <c r="D173" s="219" t="s">
        <v>162</v>
      </c>
      <c r="E173" s="220" t="s">
        <v>1167</v>
      </c>
      <c r="F173" s="221" t="s">
        <v>1168</v>
      </c>
      <c r="G173" s="222" t="s">
        <v>250</v>
      </c>
      <c r="H173" s="223">
        <v>83</v>
      </c>
      <c r="I173" s="224"/>
      <c r="J173" s="225">
        <f>ROUND(I173*H173,2)</f>
        <v>0</v>
      </c>
      <c r="K173" s="226"/>
      <c r="L173" s="44"/>
      <c r="M173" s="227" t="s">
        <v>1</v>
      </c>
      <c r="N173" s="228" t="s">
        <v>44</v>
      </c>
      <c r="O173" s="91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166</v>
      </c>
      <c r="AT173" s="231" t="s">
        <v>162</v>
      </c>
      <c r="AU173" s="231" t="s">
        <v>87</v>
      </c>
      <c r="AY173" s="17" t="s">
        <v>160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87</v>
      </c>
      <c r="BK173" s="232">
        <f>ROUND(I173*H173,2)</f>
        <v>0</v>
      </c>
      <c r="BL173" s="17" t="s">
        <v>166</v>
      </c>
      <c r="BM173" s="231" t="s">
        <v>1169</v>
      </c>
    </row>
    <row r="174" s="2" customFormat="1" ht="16.5" customHeight="1">
      <c r="A174" s="38"/>
      <c r="B174" s="39"/>
      <c r="C174" s="219" t="s">
        <v>457</v>
      </c>
      <c r="D174" s="219" t="s">
        <v>162</v>
      </c>
      <c r="E174" s="220" t="s">
        <v>1170</v>
      </c>
      <c r="F174" s="221" t="s">
        <v>1171</v>
      </c>
      <c r="G174" s="222" t="s">
        <v>250</v>
      </c>
      <c r="H174" s="223">
        <v>26</v>
      </c>
      <c r="I174" s="224"/>
      <c r="J174" s="225">
        <f>ROUND(I174*H174,2)</f>
        <v>0</v>
      </c>
      <c r="K174" s="226"/>
      <c r="L174" s="44"/>
      <c r="M174" s="227" t="s">
        <v>1</v>
      </c>
      <c r="N174" s="228" t="s">
        <v>44</v>
      </c>
      <c r="O174" s="91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1" t="s">
        <v>166</v>
      </c>
      <c r="AT174" s="231" t="s">
        <v>162</v>
      </c>
      <c r="AU174" s="231" t="s">
        <v>87</v>
      </c>
      <c r="AY174" s="17" t="s">
        <v>160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7" t="s">
        <v>87</v>
      </c>
      <c r="BK174" s="232">
        <f>ROUND(I174*H174,2)</f>
        <v>0</v>
      </c>
      <c r="BL174" s="17" t="s">
        <v>166</v>
      </c>
      <c r="BM174" s="231" t="s">
        <v>1172</v>
      </c>
    </row>
    <row r="175" s="2" customFormat="1" ht="16.5" customHeight="1">
      <c r="A175" s="38"/>
      <c r="B175" s="39"/>
      <c r="C175" s="219" t="s">
        <v>466</v>
      </c>
      <c r="D175" s="219" t="s">
        <v>162</v>
      </c>
      <c r="E175" s="220" t="s">
        <v>1173</v>
      </c>
      <c r="F175" s="221" t="s">
        <v>1174</v>
      </c>
      <c r="G175" s="222" t="s">
        <v>250</v>
      </c>
      <c r="H175" s="223">
        <v>96.5</v>
      </c>
      <c r="I175" s="224"/>
      <c r="J175" s="225">
        <f>ROUND(I175*H175,2)</f>
        <v>0</v>
      </c>
      <c r="K175" s="226"/>
      <c r="L175" s="44"/>
      <c r="M175" s="227" t="s">
        <v>1</v>
      </c>
      <c r="N175" s="228" t="s">
        <v>44</v>
      </c>
      <c r="O175" s="91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1" t="s">
        <v>166</v>
      </c>
      <c r="AT175" s="231" t="s">
        <v>162</v>
      </c>
      <c r="AU175" s="231" t="s">
        <v>87</v>
      </c>
      <c r="AY175" s="17" t="s">
        <v>160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7" t="s">
        <v>87</v>
      </c>
      <c r="BK175" s="232">
        <f>ROUND(I175*H175,2)</f>
        <v>0</v>
      </c>
      <c r="BL175" s="17" t="s">
        <v>166</v>
      </c>
      <c r="BM175" s="231" t="s">
        <v>1175</v>
      </c>
    </row>
    <row r="176" s="2" customFormat="1" ht="16.5" customHeight="1">
      <c r="A176" s="38"/>
      <c r="B176" s="39"/>
      <c r="C176" s="219" t="s">
        <v>471</v>
      </c>
      <c r="D176" s="219" t="s">
        <v>162</v>
      </c>
      <c r="E176" s="220" t="s">
        <v>1176</v>
      </c>
      <c r="F176" s="221" t="s">
        <v>1177</v>
      </c>
      <c r="G176" s="222" t="s">
        <v>1006</v>
      </c>
      <c r="H176" s="223">
        <v>1</v>
      </c>
      <c r="I176" s="224"/>
      <c r="J176" s="225">
        <f>ROUND(I176*H176,2)</f>
        <v>0</v>
      </c>
      <c r="K176" s="226"/>
      <c r="L176" s="44"/>
      <c r="M176" s="227" t="s">
        <v>1</v>
      </c>
      <c r="N176" s="228" t="s">
        <v>44</v>
      </c>
      <c r="O176" s="91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166</v>
      </c>
      <c r="AT176" s="231" t="s">
        <v>162</v>
      </c>
      <c r="AU176" s="231" t="s">
        <v>87</v>
      </c>
      <c r="AY176" s="17" t="s">
        <v>160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87</v>
      </c>
      <c r="BK176" s="232">
        <f>ROUND(I176*H176,2)</f>
        <v>0</v>
      </c>
      <c r="BL176" s="17" t="s">
        <v>166</v>
      </c>
      <c r="BM176" s="231" t="s">
        <v>1178</v>
      </c>
    </row>
    <row r="177" s="2" customFormat="1" ht="24.15" customHeight="1">
      <c r="A177" s="38"/>
      <c r="B177" s="39"/>
      <c r="C177" s="219" t="s">
        <v>480</v>
      </c>
      <c r="D177" s="219" t="s">
        <v>162</v>
      </c>
      <c r="E177" s="220" t="s">
        <v>1179</v>
      </c>
      <c r="F177" s="221" t="s">
        <v>1180</v>
      </c>
      <c r="G177" s="222" t="s">
        <v>214</v>
      </c>
      <c r="H177" s="223">
        <v>26.050000000000001</v>
      </c>
      <c r="I177" s="224"/>
      <c r="J177" s="225">
        <f>ROUND(I177*H177,2)</f>
        <v>0</v>
      </c>
      <c r="K177" s="226"/>
      <c r="L177" s="44"/>
      <c r="M177" s="227" t="s">
        <v>1</v>
      </c>
      <c r="N177" s="228" t="s">
        <v>44</v>
      </c>
      <c r="O177" s="91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1" t="s">
        <v>166</v>
      </c>
      <c r="AT177" s="231" t="s">
        <v>162</v>
      </c>
      <c r="AU177" s="231" t="s">
        <v>87</v>
      </c>
      <c r="AY177" s="17" t="s">
        <v>160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7" t="s">
        <v>87</v>
      </c>
      <c r="BK177" s="232">
        <f>ROUND(I177*H177,2)</f>
        <v>0</v>
      </c>
      <c r="BL177" s="17" t="s">
        <v>166</v>
      </c>
      <c r="BM177" s="231" t="s">
        <v>1181</v>
      </c>
    </row>
    <row r="178" s="2" customFormat="1" ht="16.5" customHeight="1">
      <c r="A178" s="38"/>
      <c r="B178" s="39"/>
      <c r="C178" s="219" t="s">
        <v>954</v>
      </c>
      <c r="D178" s="219" t="s">
        <v>162</v>
      </c>
      <c r="E178" s="220" t="s">
        <v>1182</v>
      </c>
      <c r="F178" s="221" t="s">
        <v>1183</v>
      </c>
      <c r="G178" s="222" t="s">
        <v>1006</v>
      </c>
      <c r="H178" s="223">
        <v>5</v>
      </c>
      <c r="I178" s="224"/>
      <c r="J178" s="225">
        <f>ROUND(I178*H178,2)</f>
        <v>0</v>
      </c>
      <c r="K178" s="226"/>
      <c r="L178" s="44"/>
      <c r="M178" s="227" t="s">
        <v>1</v>
      </c>
      <c r="N178" s="228" t="s">
        <v>44</v>
      </c>
      <c r="O178" s="91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166</v>
      </c>
      <c r="AT178" s="231" t="s">
        <v>162</v>
      </c>
      <c r="AU178" s="231" t="s">
        <v>87</v>
      </c>
      <c r="AY178" s="17" t="s">
        <v>160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87</v>
      </c>
      <c r="BK178" s="232">
        <f>ROUND(I178*H178,2)</f>
        <v>0</v>
      </c>
      <c r="BL178" s="17" t="s">
        <v>166</v>
      </c>
      <c r="BM178" s="231" t="s">
        <v>1184</v>
      </c>
    </row>
    <row r="179" s="2" customFormat="1" ht="16.5" customHeight="1">
      <c r="A179" s="38"/>
      <c r="B179" s="39"/>
      <c r="C179" s="219" t="s">
        <v>958</v>
      </c>
      <c r="D179" s="219" t="s">
        <v>162</v>
      </c>
      <c r="E179" s="220" t="s">
        <v>1185</v>
      </c>
      <c r="F179" s="221" t="s">
        <v>1186</v>
      </c>
      <c r="G179" s="222" t="s">
        <v>1006</v>
      </c>
      <c r="H179" s="223">
        <v>1</v>
      </c>
      <c r="I179" s="224"/>
      <c r="J179" s="225">
        <f>ROUND(I179*H179,2)</f>
        <v>0</v>
      </c>
      <c r="K179" s="226"/>
      <c r="L179" s="44"/>
      <c r="M179" s="227" t="s">
        <v>1</v>
      </c>
      <c r="N179" s="228" t="s">
        <v>44</v>
      </c>
      <c r="O179" s="91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1" t="s">
        <v>166</v>
      </c>
      <c r="AT179" s="231" t="s">
        <v>162</v>
      </c>
      <c r="AU179" s="231" t="s">
        <v>87</v>
      </c>
      <c r="AY179" s="17" t="s">
        <v>160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7" t="s">
        <v>87</v>
      </c>
      <c r="BK179" s="232">
        <f>ROUND(I179*H179,2)</f>
        <v>0</v>
      </c>
      <c r="BL179" s="17" t="s">
        <v>166</v>
      </c>
      <c r="BM179" s="231" t="s">
        <v>1187</v>
      </c>
    </row>
    <row r="180" s="2" customFormat="1" ht="16.5" customHeight="1">
      <c r="A180" s="38"/>
      <c r="B180" s="39"/>
      <c r="C180" s="219" t="s">
        <v>962</v>
      </c>
      <c r="D180" s="219" t="s">
        <v>162</v>
      </c>
      <c r="E180" s="220" t="s">
        <v>1188</v>
      </c>
      <c r="F180" s="221" t="s">
        <v>1189</v>
      </c>
      <c r="G180" s="222" t="s">
        <v>1006</v>
      </c>
      <c r="H180" s="223">
        <v>1</v>
      </c>
      <c r="I180" s="224"/>
      <c r="J180" s="225">
        <f>ROUND(I180*H180,2)</f>
        <v>0</v>
      </c>
      <c r="K180" s="226"/>
      <c r="L180" s="44"/>
      <c r="M180" s="227" t="s">
        <v>1</v>
      </c>
      <c r="N180" s="228" t="s">
        <v>44</v>
      </c>
      <c r="O180" s="91"/>
      <c r="P180" s="229">
        <f>O180*H180</f>
        <v>0</v>
      </c>
      <c r="Q180" s="229">
        <v>0</v>
      </c>
      <c r="R180" s="229">
        <f>Q180*H180</f>
        <v>0</v>
      </c>
      <c r="S180" s="229">
        <v>0</v>
      </c>
      <c r="T180" s="23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1" t="s">
        <v>166</v>
      </c>
      <c r="AT180" s="231" t="s">
        <v>162</v>
      </c>
      <c r="AU180" s="231" t="s">
        <v>87</v>
      </c>
      <c r="AY180" s="17" t="s">
        <v>160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7" t="s">
        <v>87</v>
      </c>
      <c r="BK180" s="232">
        <f>ROUND(I180*H180,2)</f>
        <v>0</v>
      </c>
      <c r="BL180" s="17" t="s">
        <v>166</v>
      </c>
      <c r="BM180" s="231" t="s">
        <v>1190</v>
      </c>
    </row>
    <row r="181" s="2" customFormat="1" ht="16.5" customHeight="1">
      <c r="A181" s="38"/>
      <c r="B181" s="39"/>
      <c r="C181" s="219" t="s">
        <v>968</v>
      </c>
      <c r="D181" s="219" t="s">
        <v>162</v>
      </c>
      <c r="E181" s="220" t="s">
        <v>1191</v>
      </c>
      <c r="F181" s="221" t="s">
        <v>1192</v>
      </c>
      <c r="G181" s="222" t="s">
        <v>1006</v>
      </c>
      <c r="H181" s="223">
        <v>1</v>
      </c>
      <c r="I181" s="224"/>
      <c r="J181" s="225">
        <f>ROUND(I181*H181,2)</f>
        <v>0</v>
      </c>
      <c r="K181" s="226"/>
      <c r="L181" s="44"/>
      <c r="M181" s="267" t="s">
        <v>1</v>
      </c>
      <c r="N181" s="268" t="s">
        <v>44</v>
      </c>
      <c r="O181" s="269"/>
      <c r="P181" s="270">
        <f>O181*H181</f>
        <v>0</v>
      </c>
      <c r="Q181" s="270">
        <v>0</v>
      </c>
      <c r="R181" s="270">
        <f>Q181*H181</f>
        <v>0</v>
      </c>
      <c r="S181" s="270">
        <v>0</v>
      </c>
      <c r="T181" s="271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1" t="s">
        <v>166</v>
      </c>
      <c r="AT181" s="231" t="s">
        <v>162</v>
      </c>
      <c r="AU181" s="231" t="s">
        <v>87</v>
      </c>
      <c r="AY181" s="17" t="s">
        <v>160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7" t="s">
        <v>87</v>
      </c>
      <c r="BK181" s="232">
        <f>ROUND(I181*H181,2)</f>
        <v>0</v>
      </c>
      <c r="BL181" s="17" t="s">
        <v>166</v>
      </c>
      <c r="BM181" s="231" t="s">
        <v>1193</v>
      </c>
    </row>
    <row r="182" s="2" customFormat="1" ht="6.96" customHeight="1">
      <c r="A182" s="38"/>
      <c r="B182" s="66"/>
      <c r="C182" s="67"/>
      <c r="D182" s="67"/>
      <c r="E182" s="67"/>
      <c r="F182" s="67"/>
      <c r="G182" s="67"/>
      <c r="H182" s="67"/>
      <c r="I182" s="67"/>
      <c r="J182" s="67"/>
      <c r="K182" s="67"/>
      <c r="L182" s="44"/>
      <c r="M182" s="38"/>
      <c r="O182" s="38"/>
      <c r="P182" s="38"/>
      <c r="Q182" s="38"/>
      <c r="R182" s="38"/>
      <c r="S182" s="38"/>
      <c r="T182" s="38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</row>
  </sheetData>
  <sheetProtection sheet="1" autoFilter="0" formatColumns="0" formatRows="0" objects="1" scenarios="1" spinCount="100000" saltValue="uTSUhXJV0s2AGgad2XEKFU4YK4DQubXlDy9SYQ02/uSxZPPOpQ4o5c5PiJey1ymqXrjnLCTu9HSsbu9//Ab6UA==" hashValue="P1DAehUXO/0Geq54ye1RgnlVTc8qSS/KpeyzgM+G0DTaGb64q7WZ2FEhMr6bMFvo+3E0XkAUMF+Cj5tHadHH4w==" algorithmName="SHA-512" password="CC35"/>
  <autoFilter ref="C116:K181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90</v>
      </c>
    </row>
    <row r="4" s="1" customFormat="1" ht="24.96" customHeight="1">
      <c r="B4" s="20"/>
      <c r="D4" s="138" t="s">
        <v>126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Revitalizace veřejných ploch města Luby - ETAPA II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127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1194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19. 10. 2020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">
        <v>36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37</v>
      </c>
      <c r="F24" s="38"/>
      <c r="G24" s="38"/>
      <c r="H24" s="38"/>
      <c r="I24" s="140" t="s">
        <v>28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39</v>
      </c>
      <c r="E30" s="38"/>
      <c r="F30" s="38"/>
      <c r="G30" s="38"/>
      <c r="H30" s="38"/>
      <c r="I30" s="38"/>
      <c r="J30" s="151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41</v>
      </c>
      <c r="G32" s="38"/>
      <c r="H32" s="38"/>
      <c r="I32" s="152" t="s">
        <v>40</v>
      </c>
      <c r="J32" s="152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40" t="s">
        <v>44</v>
      </c>
      <c r="F33" s="154">
        <f>ROUND((SUM(BE122:BE213)),  2)</f>
        <v>0</v>
      </c>
      <c r="G33" s="38"/>
      <c r="H33" s="38"/>
      <c r="I33" s="155">
        <v>0.20999999999999999</v>
      </c>
      <c r="J33" s="154">
        <f>ROUND(((SUM(BE122:BE213))*I33),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45</v>
      </c>
      <c r="F34" s="154">
        <f>ROUND((SUM(BF122:BF213)),  2)</f>
        <v>0</v>
      </c>
      <c r="G34" s="38"/>
      <c r="H34" s="38"/>
      <c r="I34" s="155">
        <v>0.14999999999999999</v>
      </c>
      <c r="J34" s="154">
        <f>ROUND(((SUM(BF122:BF213))*I34),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46</v>
      </c>
      <c r="F35" s="154">
        <f>ROUND((SUM(BG122:BG213)),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47</v>
      </c>
      <c r="F36" s="154">
        <f>ROUND((SUM(BH122:BH213)),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48</v>
      </c>
      <c r="F37" s="154">
        <f>ROUND((SUM(BI122:BI213)),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Revitalizace veřejných ploch města Luby - ETAPA II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IO 06 - Optická síť Etapa II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Luby u Chebu</v>
      </c>
      <c r="G89" s="40"/>
      <c r="H89" s="40"/>
      <c r="I89" s="32" t="s">
        <v>22</v>
      </c>
      <c r="J89" s="79" t="str">
        <f>IF(J12="","",J12)</f>
        <v>19. 10. 2020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Luby</v>
      </c>
      <c r="G91" s="40"/>
      <c r="H91" s="40"/>
      <c r="I91" s="32" t="s">
        <v>31</v>
      </c>
      <c r="J91" s="36" t="str">
        <f>E21</f>
        <v>A69 - Architekti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 Pavel Šturc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130</v>
      </c>
      <c r="D94" s="176"/>
      <c r="E94" s="176"/>
      <c r="F94" s="176"/>
      <c r="G94" s="176"/>
      <c r="H94" s="176"/>
      <c r="I94" s="176"/>
      <c r="J94" s="177" t="s">
        <v>131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132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133</v>
      </c>
    </row>
    <row r="97" s="9" customFormat="1" ht="24.96" customHeight="1">
      <c r="A97" s="9"/>
      <c r="B97" s="179"/>
      <c r="C97" s="180"/>
      <c r="D97" s="181" t="s">
        <v>141</v>
      </c>
      <c r="E97" s="182"/>
      <c r="F97" s="182"/>
      <c r="G97" s="182"/>
      <c r="H97" s="182"/>
      <c r="I97" s="182"/>
      <c r="J97" s="183">
        <f>J123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1195</v>
      </c>
      <c r="E98" s="188"/>
      <c r="F98" s="188"/>
      <c r="G98" s="188"/>
      <c r="H98" s="188"/>
      <c r="I98" s="188"/>
      <c r="J98" s="189">
        <f>J124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1196</v>
      </c>
      <c r="E99" s="188"/>
      <c r="F99" s="188"/>
      <c r="G99" s="188"/>
      <c r="H99" s="188"/>
      <c r="I99" s="188"/>
      <c r="J99" s="189">
        <f>J125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1197</v>
      </c>
      <c r="E100" s="188"/>
      <c r="F100" s="188"/>
      <c r="G100" s="188"/>
      <c r="H100" s="188"/>
      <c r="I100" s="188"/>
      <c r="J100" s="189">
        <f>J126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1198</v>
      </c>
      <c r="E101" s="188"/>
      <c r="F101" s="188"/>
      <c r="G101" s="188"/>
      <c r="H101" s="188"/>
      <c r="I101" s="188"/>
      <c r="J101" s="189">
        <f>J160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1199</v>
      </c>
      <c r="E102" s="188"/>
      <c r="F102" s="188"/>
      <c r="G102" s="188"/>
      <c r="H102" s="188"/>
      <c r="I102" s="188"/>
      <c r="J102" s="189">
        <f>J196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145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74" t="str">
        <f>E7</f>
        <v>Revitalizace veřejných ploch města Luby - ETAPA II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127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IO 06 - Optická síť Etapa II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>Luby u Chebu</v>
      </c>
      <c r="G116" s="40"/>
      <c r="H116" s="40"/>
      <c r="I116" s="32" t="s">
        <v>22</v>
      </c>
      <c r="J116" s="79" t="str">
        <f>IF(J12="","",J12)</f>
        <v>19. 10. 2020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>Město Luby</v>
      </c>
      <c r="G118" s="40"/>
      <c r="H118" s="40"/>
      <c r="I118" s="32" t="s">
        <v>31</v>
      </c>
      <c r="J118" s="36" t="str">
        <f>E21</f>
        <v>A69 - Architekti s.r.o.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29</v>
      </c>
      <c r="D119" s="40"/>
      <c r="E119" s="40"/>
      <c r="F119" s="27" t="str">
        <f>IF(E18="","",E18)</f>
        <v>Vyplň údaj</v>
      </c>
      <c r="G119" s="40"/>
      <c r="H119" s="40"/>
      <c r="I119" s="32" t="s">
        <v>35</v>
      </c>
      <c r="J119" s="36" t="str">
        <f>E24</f>
        <v>Ing. Pavel Šturc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1"/>
      <c r="B121" s="192"/>
      <c r="C121" s="193" t="s">
        <v>146</v>
      </c>
      <c r="D121" s="194" t="s">
        <v>64</v>
      </c>
      <c r="E121" s="194" t="s">
        <v>60</v>
      </c>
      <c r="F121" s="194" t="s">
        <v>61</v>
      </c>
      <c r="G121" s="194" t="s">
        <v>147</v>
      </c>
      <c r="H121" s="194" t="s">
        <v>148</v>
      </c>
      <c r="I121" s="194" t="s">
        <v>149</v>
      </c>
      <c r="J121" s="195" t="s">
        <v>131</v>
      </c>
      <c r="K121" s="196" t="s">
        <v>150</v>
      </c>
      <c r="L121" s="197"/>
      <c r="M121" s="100" t="s">
        <v>1</v>
      </c>
      <c r="N121" s="101" t="s">
        <v>43</v>
      </c>
      <c r="O121" s="101" t="s">
        <v>151</v>
      </c>
      <c r="P121" s="101" t="s">
        <v>152</v>
      </c>
      <c r="Q121" s="101" t="s">
        <v>153</v>
      </c>
      <c r="R121" s="101" t="s">
        <v>154</v>
      </c>
      <c r="S121" s="101" t="s">
        <v>155</v>
      </c>
      <c r="T121" s="102" t="s">
        <v>156</v>
      </c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</row>
    <row r="122" s="2" customFormat="1" ht="22.8" customHeight="1">
      <c r="A122" s="38"/>
      <c r="B122" s="39"/>
      <c r="C122" s="107" t="s">
        <v>157</v>
      </c>
      <c r="D122" s="40"/>
      <c r="E122" s="40"/>
      <c r="F122" s="40"/>
      <c r="G122" s="40"/>
      <c r="H122" s="40"/>
      <c r="I122" s="40"/>
      <c r="J122" s="198">
        <f>BK122</f>
        <v>0</v>
      </c>
      <c r="K122" s="40"/>
      <c r="L122" s="44"/>
      <c r="M122" s="103"/>
      <c r="N122" s="199"/>
      <c r="O122" s="104"/>
      <c r="P122" s="200">
        <f>P123</f>
        <v>0</v>
      </c>
      <c r="Q122" s="104"/>
      <c r="R122" s="200">
        <f>R123</f>
        <v>0</v>
      </c>
      <c r="S122" s="104"/>
      <c r="T122" s="201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78</v>
      </c>
      <c r="AU122" s="17" t="s">
        <v>133</v>
      </c>
      <c r="BK122" s="202">
        <f>BK123</f>
        <v>0</v>
      </c>
    </row>
    <row r="123" s="12" customFormat="1" ht="25.92" customHeight="1">
      <c r="A123" s="12"/>
      <c r="B123" s="203"/>
      <c r="C123" s="204"/>
      <c r="D123" s="205" t="s">
        <v>78</v>
      </c>
      <c r="E123" s="206" t="s">
        <v>462</v>
      </c>
      <c r="F123" s="206" t="s">
        <v>463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P124+P125+P126+P160+P196</f>
        <v>0</v>
      </c>
      <c r="Q123" s="211"/>
      <c r="R123" s="212">
        <f>R124+R125+R126+R160+R196</f>
        <v>0</v>
      </c>
      <c r="S123" s="211"/>
      <c r="T123" s="213">
        <f>T124+T125+T126+T160+T196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90</v>
      </c>
      <c r="AT123" s="215" t="s">
        <v>78</v>
      </c>
      <c r="AU123" s="215" t="s">
        <v>79</v>
      </c>
      <c r="AY123" s="214" t="s">
        <v>160</v>
      </c>
      <c r="BK123" s="216">
        <f>BK124+BK125+BK126+BK160+BK196</f>
        <v>0</v>
      </c>
    </row>
    <row r="124" s="12" customFormat="1" ht="22.8" customHeight="1">
      <c r="A124" s="12"/>
      <c r="B124" s="203"/>
      <c r="C124" s="204"/>
      <c r="D124" s="205" t="s">
        <v>78</v>
      </c>
      <c r="E124" s="217" t="s">
        <v>1200</v>
      </c>
      <c r="F124" s="217" t="s">
        <v>1201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v>0</v>
      </c>
      <c r="Q124" s="211"/>
      <c r="R124" s="212">
        <v>0</v>
      </c>
      <c r="S124" s="211"/>
      <c r="T124" s="213"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90</v>
      </c>
      <c r="AT124" s="215" t="s">
        <v>78</v>
      </c>
      <c r="AU124" s="215" t="s">
        <v>87</v>
      </c>
      <c r="AY124" s="214" t="s">
        <v>160</v>
      </c>
      <c r="BK124" s="216">
        <v>0</v>
      </c>
    </row>
    <row r="125" s="12" customFormat="1" ht="22.8" customHeight="1">
      <c r="A125" s="12"/>
      <c r="B125" s="203"/>
      <c r="C125" s="204"/>
      <c r="D125" s="205" t="s">
        <v>78</v>
      </c>
      <c r="E125" s="217" t="s">
        <v>211</v>
      </c>
      <c r="F125" s="217" t="s">
        <v>1202</v>
      </c>
      <c r="G125" s="204"/>
      <c r="H125" s="204"/>
      <c r="I125" s="207"/>
      <c r="J125" s="218">
        <f>BK125</f>
        <v>0</v>
      </c>
      <c r="K125" s="204"/>
      <c r="L125" s="209"/>
      <c r="M125" s="210"/>
      <c r="N125" s="211"/>
      <c r="O125" s="211"/>
      <c r="P125" s="212">
        <v>0</v>
      </c>
      <c r="Q125" s="211"/>
      <c r="R125" s="212">
        <v>0</v>
      </c>
      <c r="S125" s="211"/>
      <c r="T125" s="213"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180</v>
      </c>
      <c r="AT125" s="215" t="s">
        <v>78</v>
      </c>
      <c r="AU125" s="215" t="s">
        <v>87</v>
      </c>
      <c r="AY125" s="214" t="s">
        <v>160</v>
      </c>
      <c r="BK125" s="216">
        <v>0</v>
      </c>
    </row>
    <row r="126" s="12" customFormat="1" ht="22.8" customHeight="1">
      <c r="A126" s="12"/>
      <c r="B126" s="203"/>
      <c r="C126" s="204"/>
      <c r="D126" s="205" t="s">
        <v>78</v>
      </c>
      <c r="E126" s="217" t="s">
        <v>1203</v>
      </c>
      <c r="F126" s="217" t="s">
        <v>1204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SUM(P127:P159)</f>
        <v>0</v>
      </c>
      <c r="Q126" s="211"/>
      <c r="R126" s="212">
        <f>SUM(R127:R159)</f>
        <v>0</v>
      </c>
      <c r="S126" s="211"/>
      <c r="T126" s="213">
        <f>SUM(T127:T159)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180</v>
      </c>
      <c r="AT126" s="215" t="s">
        <v>78</v>
      </c>
      <c r="AU126" s="215" t="s">
        <v>87</v>
      </c>
      <c r="AY126" s="214" t="s">
        <v>160</v>
      </c>
      <c r="BK126" s="216">
        <f>SUM(BK127:BK159)</f>
        <v>0</v>
      </c>
    </row>
    <row r="127" s="2" customFormat="1" ht="24.15" customHeight="1">
      <c r="A127" s="38"/>
      <c r="B127" s="39"/>
      <c r="C127" s="219" t="s">
        <v>87</v>
      </c>
      <c r="D127" s="219" t="s">
        <v>162</v>
      </c>
      <c r="E127" s="220" t="s">
        <v>1205</v>
      </c>
      <c r="F127" s="221" t="s">
        <v>1206</v>
      </c>
      <c r="G127" s="222" t="s">
        <v>250</v>
      </c>
      <c r="H127" s="223">
        <v>1.5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44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971</v>
      </c>
      <c r="AT127" s="231" t="s">
        <v>162</v>
      </c>
      <c r="AU127" s="231" t="s">
        <v>90</v>
      </c>
      <c r="AY127" s="17" t="s">
        <v>160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87</v>
      </c>
      <c r="BK127" s="232">
        <f>ROUND(I127*H127,2)</f>
        <v>0</v>
      </c>
      <c r="BL127" s="17" t="s">
        <v>971</v>
      </c>
      <c r="BM127" s="231" t="s">
        <v>1207</v>
      </c>
    </row>
    <row r="128" s="15" customFormat="1">
      <c r="A128" s="15"/>
      <c r="B128" s="272"/>
      <c r="C128" s="273"/>
      <c r="D128" s="235" t="s">
        <v>168</v>
      </c>
      <c r="E128" s="274" t="s">
        <v>1</v>
      </c>
      <c r="F128" s="275" t="s">
        <v>1208</v>
      </c>
      <c r="G128" s="273"/>
      <c r="H128" s="274" t="s">
        <v>1</v>
      </c>
      <c r="I128" s="276"/>
      <c r="J128" s="273"/>
      <c r="K128" s="273"/>
      <c r="L128" s="277"/>
      <c r="M128" s="278"/>
      <c r="N128" s="279"/>
      <c r="O128" s="279"/>
      <c r="P128" s="279"/>
      <c r="Q128" s="279"/>
      <c r="R128" s="279"/>
      <c r="S128" s="279"/>
      <c r="T128" s="280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81" t="s">
        <v>168</v>
      </c>
      <c r="AU128" s="281" t="s">
        <v>90</v>
      </c>
      <c r="AV128" s="15" t="s">
        <v>87</v>
      </c>
      <c r="AW128" s="15" t="s">
        <v>34</v>
      </c>
      <c r="AX128" s="15" t="s">
        <v>79</v>
      </c>
      <c r="AY128" s="281" t="s">
        <v>160</v>
      </c>
    </row>
    <row r="129" s="13" customFormat="1">
      <c r="A129" s="13"/>
      <c r="B129" s="233"/>
      <c r="C129" s="234"/>
      <c r="D129" s="235" t="s">
        <v>168</v>
      </c>
      <c r="E129" s="236" t="s">
        <v>1</v>
      </c>
      <c r="F129" s="237" t="s">
        <v>1209</v>
      </c>
      <c r="G129" s="234"/>
      <c r="H129" s="238">
        <v>1.5</v>
      </c>
      <c r="I129" s="239"/>
      <c r="J129" s="234"/>
      <c r="K129" s="234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168</v>
      </c>
      <c r="AU129" s="244" t="s">
        <v>90</v>
      </c>
      <c r="AV129" s="13" t="s">
        <v>90</v>
      </c>
      <c r="AW129" s="13" t="s">
        <v>34</v>
      </c>
      <c r="AX129" s="13" t="s">
        <v>79</v>
      </c>
      <c r="AY129" s="244" t="s">
        <v>160</v>
      </c>
    </row>
    <row r="130" s="14" customFormat="1">
      <c r="A130" s="14"/>
      <c r="B130" s="245"/>
      <c r="C130" s="246"/>
      <c r="D130" s="235" t="s">
        <v>168</v>
      </c>
      <c r="E130" s="247" t="s">
        <v>1</v>
      </c>
      <c r="F130" s="248" t="s">
        <v>175</v>
      </c>
      <c r="G130" s="246"/>
      <c r="H130" s="249">
        <v>1.5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5" t="s">
        <v>168</v>
      </c>
      <c r="AU130" s="255" t="s">
        <v>90</v>
      </c>
      <c r="AV130" s="14" t="s">
        <v>166</v>
      </c>
      <c r="AW130" s="14" t="s">
        <v>34</v>
      </c>
      <c r="AX130" s="14" t="s">
        <v>87</v>
      </c>
      <c r="AY130" s="255" t="s">
        <v>160</v>
      </c>
    </row>
    <row r="131" s="2" customFormat="1" ht="16.5" customHeight="1">
      <c r="A131" s="38"/>
      <c r="B131" s="39"/>
      <c r="C131" s="219" t="s">
        <v>90</v>
      </c>
      <c r="D131" s="219" t="s">
        <v>162</v>
      </c>
      <c r="E131" s="220" t="s">
        <v>1210</v>
      </c>
      <c r="F131" s="221" t="s">
        <v>1211</v>
      </c>
      <c r="G131" s="222" t="s">
        <v>250</v>
      </c>
      <c r="H131" s="223">
        <v>9.5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44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971</v>
      </c>
      <c r="AT131" s="231" t="s">
        <v>162</v>
      </c>
      <c r="AU131" s="231" t="s">
        <v>90</v>
      </c>
      <c r="AY131" s="17" t="s">
        <v>160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87</v>
      </c>
      <c r="BK131" s="232">
        <f>ROUND(I131*H131,2)</f>
        <v>0</v>
      </c>
      <c r="BL131" s="17" t="s">
        <v>971</v>
      </c>
      <c r="BM131" s="231" t="s">
        <v>1212</v>
      </c>
    </row>
    <row r="132" s="15" customFormat="1">
      <c r="A132" s="15"/>
      <c r="B132" s="272"/>
      <c r="C132" s="273"/>
      <c r="D132" s="235" t="s">
        <v>168</v>
      </c>
      <c r="E132" s="274" t="s">
        <v>1</v>
      </c>
      <c r="F132" s="275" t="s">
        <v>1208</v>
      </c>
      <c r="G132" s="273"/>
      <c r="H132" s="274" t="s">
        <v>1</v>
      </c>
      <c r="I132" s="276"/>
      <c r="J132" s="273"/>
      <c r="K132" s="273"/>
      <c r="L132" s="277"/>
      <c r="M132" s="278"/>
      <c r="N132" s="279"/>
      <c r="O132" s="279"/>
      <c r="P132" s="279"/>
      <c r="Q132" s="279"/>
      <c r="R132" s="279"/>
      <c r="S132" s="279"/>
      <c r="T132" s="280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81" t="s">
        <v>168</v>
      </c>
      <c r="AU132" s="281" t="s">
        <v>90</v>
      </c>
      <c r="AV132" s="15" t="s">
        <v>87</v>
      </c>
      <c r="AW132" s="15" t="s">
        <v>34</v>
      </c>
      <c r="AX132" s="15" t="s">
        <v>79</v>
      </c>
      <c r="AY132" s="281" t="s">
        <v>160</v>
      </c>
    </row>
    <row r="133" s="13" customFormat="1">
      <c r="A133" s="13"/>
      <c r="B133" s="233"/>
      <c r="C133" s="234"/>
      <c r="D133" s="235" t="s">
        <v>168</v>
      </c>
      <c r="E133" s="236" t="s">
        <v>1</v>
      </c>
      <c r="F133" s="237" t="s">
        <v>1213</v>
      </c>
      <c r="G133" s="234"/>
      <c r="H133" s="238">
        <v>9.5</v>
      </c>
      <c r="I133" s="239"/>
      <c r="J133" s="234"/>
      <c r="K133" s="234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168</v>
      </c>
      <c r="AU133" s="244" t="s">
        <v>90</v>
      </c>
      <c r="AV133" s="13" t="s">
        <v>90</v>
      </c>
      <c r="AW133" s="13" t="s">
        <v>34</v>
      </c>
      <c r="AX133" s="13" t="s">
        <v>79</v>
      </c>
      <c r="AY133" s="244" t="s">
        <v>160</v>
      </c>
    </row>
    <row r="134" s="14" customFormat="1">
      <c r="A134" s="14"/>
      <c r="B134" s="245"/>
      <c r="C134" s="246"/>
      <c r="D134" s="235" t="s">
        <v>168</v>
      </c>
      <c r="E134" s="247" t="s">
        <v>1</v>
      </c>
      <c r="F134" s="248" t="s">
        <v>175</v>
      </c>
      <c r="G134" s="246"/>
      <c r="H134" s="249">
        <v>9.5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5" t="s">
        <v>168</v>
      </c>
      <c r="AU134" s="255" t="s">
        <v>90</v>
      </c>
      <c r="AV134" s="14" t="s">
        <v>166</v>
      </c>
      <c r="AW134" s="14" t="s">
        <v>34</v>
      </c>
      <c r="AX134" s="14" t="s">
        <v>87</v>
      </c>
      <c r="AY134" s="255" t="s">
        <v>160</v>
      </c>
    </row>
    <row r="135" s="2" customFormat="1" ht="24.15" customHeight="1">
      <c r="A135" s="38"/>
      <c r="B135" s="39"/>
      <c r="C135" s="256" t="s">
        <v>180</v>
      </c>
      <c r="D135" s="256" t="s">
        <v>211</v>
      </c>
      <c r="E135" s="257" t="s">
        <v>1214</v>
      </c>
      <c r="F135" s="258" t="s">
        <v>1215</v>
      </c>
      <c r="G135" s="259" t="s">
        <v>250</v>
      </c>
      <c r="H135" s="260">
        <v>11</v>
      </c>
      <c r="I135" s="261"/>
      <c r="J135" s="262">
        <f>ROUND(I135*H135,2)</f>
        <v>0</v>
      </c>
      <c r="K135" s="263"/>
      <c r="L135" s="264"/>
      <c r="M135" s="265" t="s">
        <v>1</v>
      </c>
      <c r="N135" s="266" t="s">
        <v>44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1216</v>
      </c>
      <c r="AT135" s="231" t="s">
        <v>211</v>
      </c>
      <c r="AU135" s="231" t="s">
        <v>90</v>
      </c>
      <c r="AY135" s="17" t="s">
        <v>160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87</v>
      </c>
      <c r="BK135" s="232">
        <f>ROUND(I135*H135,2)</f>
        <v>0</v>
      </c>
      <c r="BL135" s="17" t="s">
        <v>971</v>
      </c>
      <c r="BM135" s="231" t="s">
        <v>1217</v>
      </c>
    </row>
    <row r="136" s="15" customFormat="1">
      <c r="A136" s="15"/>
      <c r="B136" s="272"/>
      <c r="C136" s="273"/>
      <c r="D136" s="235" t="s">
        <v>168</v>
      </c>
      <c r="E136" s="274" t="s">
        <v>1</v>
      </c>
      <c r="F136" s="275" t="s">
        <v>1208</v>
      </c>
      <c r="G136" s="273"/>
      <c r="H136" s="274" t="s">
        <v>1</v>
      </c>
      <c r="I136" s="276"/>
      <c r="J136" s="273"/>
      <c r="K136" s="273"/>
      <c r="L136" s="277"/>
      <c r="M136" s="278"/>
      <c r="N136" s="279"/>
      <c r="O136" s="279"/>
      <c r="P136" s="279"/>
      <c r="Q136" s="279"/>
      <c r="R136" s="279"/>
      <c r="S136" s="279"/>
      <c r="T136" s="280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81" t="s">
        <v>168</v>
      </c>
      <c r="AU136" s="281" t="s">
        <v>90</v>
      </c>
      <c r="AV136" s="15" t="s">
        <v>87</v>
      </c>
      <c r="AW136" s="15" t="s">
        <v>34</v>
      </c>
      <c r="AX136" s="15" t="s">
        <v>79</v>
      </c>
      <c r="AY136" s="281" t="s">
        <v>160</v>
      </c>
    </row>
    <row r="137" s="13" customFormat="1">
      <c r="A137" s="13"/>
      <c r="B137" s="233"/>
      <c r="C137" s="234"/>
      <c r="D137" s="235" t="s">
        <v>168</v>
      </c>
      <c r="E137" s="236" t="s">
        <v>1</v>
      </c>
      <c r="F137" s="237" t="s">
        <v>223</v>
      </c>
      <c r="G137" s="234"/>
      <c r="H137" s="238">
        <v>11</v>
      </c>
      <c r="I137" s="239"/>
      <c r="J137" s="234"/>
      <c r="K137" s="234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168</v>
      </c>
      <c r="AU137" s="244" t="s">
        <v>90</v>
      </c>
      <c r="AV137" s="13" t="s">
        <v>90</v>
      </c>
      <c r="AW137" s="13" t="s">
        <v>34</v>
      </c>
      <c r="AX137" s="13" t="s">
        <v>79</v>
      </c>
      <c r="AY137" s="244" t="s">
        <v>160</v>
      </c>
    </row>
    <row r="138" s="14" customFormat="1">
      <c r="A138" s="14"/>
      <c r="B138" s="245"/>
      <c r="C138" s="246"/>
      <c r="D138" s="235" t="s">
        <v>168</v>
      </c>
      <c r="E138" s="247" t="s">
        <v>1</v>
      </c>
      <c r="F138" s="248" t="s">
        <v>175</v>
      </c>
      <c r="G138" s="246"/>
      <c r="H138" s="249">
        <v>11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5" t="s">
        <v>168</v>
      </c>
      <c r="AU138" s="255" t="s">
        <v>90</v>
      </c>
      <c r="AV138" s="14" t="s">
        <v>166</v>
      </c>
      <c r="AW138" s="14" t="s">
        <v>34</v>
      </c>
      <c r="AX138" s="14" t="s">
        <v>87</v>
      </c>
      <c r="AY138" s="255" t="s">
        <v>160</v>
      </c>
    </row>
    <row r="139" s="2" customFormat="1" ht="24.15" customHeight="1">
      <c r="A139" s="38"/>
      <c r="B139" s="39"/>
      <c r="C139" s="219" t="s">
        <v>166</v>
      </c>
      <c r="D139" s="219" t="s">
        <v>162</v>
      </c>
      <c r="E139" s="220" t="s">
        <v>1218</v>
      </c>
      <c r="F139" s="221" t="s">
        <v>1219</v>
      </c>
      <c r="G139" s="222" t="s">
        <v>364</v>
      </c>
      <c r="H139" s="223">
        <v>14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44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971</v>
      </c>
      <c r="AT139" s="231" t="s">
        <v>162</v>
      </c>
      <c r="AU139" s="231" t="s">
        <v>90</v>
      </c>
      <c r="AY139" s="17" t="s">
        <v>160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87</v>
      </c>
      <c r="BK139" s="232">
        <f>ROUND(I139*H139,2)</f>
        <v>0</v>
      </c>
      <c r="BL139" s="17" t="s">
        <v>971</v>
      </c>
      <c r="BM139" s="231" t="s">
        <v>1220</v>
      </c>
    </row>
    <row r="140" s="15" customFormat="1">
      <c r="A140" s="15"/>
      <c r="B140" s="272"/>
      <c r="C140" s="273"/>
      <c r="D140" s="235" t="s">
        <v>168</v>
      </c>
      <c r="E140" s="274" t="s">
        <v>1</v>
      </c>
      <c r="F140" s="275" t="s">
        <v>1221</v>
      </c>
      <c r="G140" s="273"/>
      <c r="H140" s="274" t="s">
        <v>1</v>
      </c>
      <c r="I140" s="276"/>
      <c r="J140" s="273"/>
      <c r="K140" s="273"/>
      <c r="L140" s="277"/>
      <c r="M140" s="278"/>
      <c r="N140" s="279"/>
      <c r="O140" s="279"/>
      <c r="P140" s="279"/>
      <c r="Q140" s="279"/>
      <c r="R140" s="279"/>
      <c r="S140" s="279"/>
      <c r="T140" s="280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81" t="s">
        <v>168</v>
      </c>
      <c r="AU140" s="281" t="s">
        <v>90</v>
      </c>
      <c r="AV140" s="15" t="s">
        <v>87</v>
      </c>
      <c r="AW140" s="15" t="s">
        <v>34</v>
      </c>
      <c r="AX140" s="15" t="s">
        <v>79</v>
      </c>
      <c r="AY140" s="281" t="s">
        <v>160</v>
      </c>
    </row>
    <row r="141" s="13" customFormat="1">
      <c r="A141" s="13"/>
      <c r="B141" s="233"/>
      <c r="C141" s="234"/>
      <c r="D141" s="235" t="s">
        <v>168</v>
      </c>
      <c r="E141" s="236" t="s">
        <v>1</v>
      </c>
      <c r="F141" s="237" t="s">
        <v>239</v>
      </c>
      <c r="G141" s="234"/>
      <c r="H141" s="238">
        <v>14</v>
      </c>
      <c r="I141" s="239"/>
      <c r="J141" s="234"/>
      <c r="K141" s="234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168</v>
      </c>
      <c r="AU141" s="244" t="s">
        <v>90</v>
      </c>
      <c r="AV141" s="13" t="s">
        <v>90</v>
      </c>
      <c r="AW141" s="13" t="s">
        <v>34</v>
      </c>
      <c r="AX141" s="13" t="s">
        <v>79</v>
      </c>
      <c r="AY141" s="244" t="s">
        <v>160</v>
      </c>
    </row>
    <row r="142" s="14" customFormat="1">
      <c r="A142" s="14"/>
      <c r="B142" s="245"/>
      <c r="C142" s="246"/>
      <c r="D142" s="235" t="s">
        <v>168</v>
      </c>
      <c r="E142" s="247" t="s">
        <v>1</v>
      </c>
      <c r="F142" s="248" t="s">
        <v>175</v>
      </c>
      <c r="G142" s="246"/>
      <c r="H142" s="249">
        <v>14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5" t="s">
        <v>168</v>
      </c>
      <c r="AU142" s="255" t="s">
        <v>90</v>
      </c>
      <c r="AV142" s="14" t="s">
        <v>166</v>
      </c>
      <c r="AW142" s="14" t="s">
        <v>34</v>
      </c>
      <c r="AX142" s="14" t="s">
        <v>87</v>
      </c>
      <c r="AY142" s="255" t="s">
        <v>160</v>
      </c>
    </row>
    <row r="143" s="2" customFormat="1" ht="16.5" customHeight="1">
      <c r="A143" s="38"/>
      <c r="B143" s="39"/>
      <c r="C143" s="256" t="s">
        <v>189</v>
      </c>
      <c r="D143" s="256" t="s">
        <v>211</v>
      </c>
      <c r="E143" s="257" t="s">
        <v>1222</v>
      </c>
      <c r="F143" s="258" t="s">
        <v>1223</v>
      </c>
      <c r="G143" s="259" t="s">
        <v>1006</v>
      </c>
      <c r="H143" s="260">
        <v>2</v>
      </c>
      <c r="I143" s="261"/>
      <c r="J143" s="262">
        <f>ROUND(I143*H143,2)</f>
        <v>0</v>
      </c>
      <c r="K143" s="263"/>
      <c r="L143" s="264"/>
      <c r="M143" s="265" t="s">
        <v>1</v>
      </c>
      <c r="N143" s="266" t="s">
        <v>44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1216</v>
      </c>
      <c r="AT143" s="231" t="s">
        <v>211</v>
      </c>
      <c r="AU143" s="231" t="s">
        <v>90</v>
      </c>
      <c r="AY143" s="17" t="s">
        <v>160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87</v>
      </c>
      <c r="BK143" s="232">
        <f>ROUND(I143*H143,2)</f>
        <v>0</v>
      </c>
      <c r="BL143" s="17" t="s">
        <v>971</v>
      </c>
      <c r="BM143" s="231" t="s">
        <v>1224</v>
      </c>
    </row>
    <row r="144" s="15" customFormat="1">
      <c r="A144" s="15"/>
      <c r="B144" s="272"/>
      <c r="C144" s="273"/>
      <c r="D144" s="235" t="s">
        <v>168</v>
      </c>
      <c r="E144" s="274" t="s">
        <v>1</v>
      </c>
      <c r="F144" s="275" t="s">
        <v>1221</v>
      </c>
      <c r="G144" s="273"/>
      <c r="H144" s="274" t="s">
        <v>1</v>
      </c>
      <c r="I144" s="276"/>
      <c r="J144" s="273"/>
      <c r="K144" s="273"/>
      <c r="L144" s="277"/>
      <c r="M144" s="278"/>
      <c r="N144" s="279"/>
      <c r="O144" s="279"/>
      <c r="P144" s="279"/>
      <c r="Q144" s="279"/>
      <c r="R144" s="279"/>
      <c r="S144" s="279"/>
      <c r="T144" s="280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81" t="s">
        <v>168</v>
      </c>
      <c r="AU144" s="281" t="s">
        <v>90</v>
      </c>
      <c r="AV144" s="15" t="s">
        <v>87</v>
      </c>
      <c r="AW144" s="15" t="s">
        <v>34</v>
      </c>
      <c r="AX144" s="15" t="s">
        <v>79</v>
      </c>
      <c r="AY144" s="281" t="s">
        <v>160</v>
      </c>
    </row>
    <row r="145" s="13" customFormat="1">
      <c r="A145" s="13"/>
      <c r="B145" s="233"/>
      <c r="C145" s="234"/>
      <c r="D145" s="235" t="s">
        <v>168</v>
      </c>
      <c r="E145" s="236" t="s">
        <v>1</v>
      </c>
      <c r="F145" s="237" t="s">
        <v>90</v>
      </c>
      <c r="G145" s="234"/>
      <c r="H145" s="238">
        <v>2</v>
      </c>
      <c r="I145" s="239"/>
      <c r="J145" s="234"/>
      <c r="K145" s="234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168</v>
      </c>
      <c r="AU145" s="244" t="s">
        <v>90</v>
      </c>
      <c r="AV145" s="13" t="s">
        <v>90</v>
      </c>
      <c r="AW145" s="13" t="s">
        <v>34</v>
      </c>
      <c r="AX145" s="13" t="s">
        <v>79</v>
      </c>
      <c r="AY145" s="244" t="s">
        <v>160</v>
      </c>
    </row>
    <row r="146" s="14" customFormat="1">
      <c r="A146" s="14"/>
      <c r="B146" s="245"/>
      <c r="C146" s="246"/>
      <c r="D146" s="235" t="s">
        <v>168</v>
      </c>
      <c r="E146" s="247" t="s">
        <v>1</v>
      </c>
      <c r="F146" s="248" t="s">
        <v>175</v>
      </c>
      <c r="G146" s="246"/>
      <c r="H146" s="249">
        <v>2</v>
      </c>
      <c r="I146" s="250"/>
      <c r="J146" s="246"/>
      <c r="K146" s="246"/>
      <c r="L146" s="251"/>
      <c r="M146" s="252"/>
      <c r="N146" s="253"/>
      <c r="O146" s="253"/>
      <c r="P146" s="253"/>
      <c r="Q146" s="253"/>
      <c r="R146" s="253"/>
      <c r="S146" s="253"/>
      <c r="T146" s="25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5" t="s">
        <v>168</v>
      </c>
      <c r="AU146" s="255" t="s">
        <v>90</v>
      </c>
      <c r="AV146" s="14" t="s">
        <v>166</v>
      </c>
      <c r="AW146" s="14" t="s">
        <v>34</v>
      </c>
      <c r="AX146" s="14" t="s">
        <v>87</v>
      </c>
      <c r="AY146" s="255" t="s">
        <v>160</v>
      </c>
    </row>
    <row r="147" s="2" customFormat="1" ht="33" customHeight="1">
      <c r="A147" s="38"/>
      <c r="B147" s="39"/>
      <c r="C147" s="219" t="s">
        <v>194</v>
      </c>
      <c r="D147" s="219" t="s">
        <v>162</v>
      </c>
      <c r="E147" s="220" t="s">
        <v>1225</v>
      </c>
      <c r="F147" s="221" t="s">
        <v>1226</v>
      </c>
      <c r="G147" s="222" t="s">
        <v>250</v>
      </c>
      <c r="H147" s="223">
        <v>12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44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971</v>
      </c>
      <c r="AT147" s="231" t="s">
        <v>162</v>
      </c>
      <c r="AU147" s="231" t="s">
        <v>90</v>
      </c>
      <c r="AY147" s="17" t="s">
        <v>160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87</v>
      </c>
      <c r="BK147" s="232">
        <f>ROUND(I147*H147,2)</f>
        <v>0</v>
      </c>
      <c r="BL147" s="17" t="s">
        <v>971</v>
      </c>
      <c r="BM147" s="231" t="s">
        <v>1227</v>
      </c>
    </row>
    <row r="148" s="15" customFormat="1">
      <c r="A148" s="15"/>
      <c r="B148" s="272"/>
      <c r="C148" s="273"/>
      <c r="D148" s="235" t="s">
        <v>168</v>
      </c>
      <c r="E148" s="274" t="s">
        <v>1</v>
      </c>
      <c r="F148" s="275" t="s">
        <v>1208</v>
      </c>
      <c r="G148" s="273"/>
      <c r="H148" s="274" t="s">
        <v>1</v>
      </c>
      <c r="I148" s="276"/>
      <c r="J148" s="273"/>
      <c r="K148" s="273"/>
      <c r="L148" s="277"/>
      <c r="M148" s="278"/>
      <c r="N148" s="279"/>
      <c r="O148" s="279"/>
      <c r="P148" s="279"/>
      <c r="Q148" s="279"/>
      <c r="R148" s="279"/>
      <c r="S148" s="279"/>
      <c r="T148" s="280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81" t="s">
        <v>168</v>
      </c>
      <c r="AU148" s="281" t="s">
        <v>90</v>
      </c>
      <c r="AV148" s="15" t="s">
        <v>87</v>
      </c>
      <c r="AW148" s="15" t="s">
        <v>34</v>
      </c>
      <c r="AX148" s="15" t="s">
        <v>79</v>
      </c>
      <c r="AY148" s="281" t="s">
        <v>160</v>
      </c>
    </row>
    <row r="149" s="13" customFormat="1">
      <c r="A149" s="13"/>
      <c r="B149" s="233"/>
      <c r="C149" s="234"/>
      <c r="D149" s="235" t="s">
        <v>168</v>
      </c>
      <c r="E149" s="236" t="s">
        <v>1</v>
      </c>
      <c r="F149" s="237" t="s">
        <v>227</v>
      </c>
      <c r="G149" s="234"/>
      <c r="H149" s="238">
        <v>12</v>
      </c>
      <c r="I149" s="239"/>
      <c r="J149" s="234"/>
      <c r="K149" s="234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168</v>
      </c>
      <c r="AU149" s="244" t="s">
        <v>90</v>
      </c>
      <c r="AV149" s="13" t="s">
        <v>90</v>
      </c>
      <c r="AW149" s="13" t="s">
        <v>34</v>
      </c>
      <c r="AX149" s="13" t="s">
        <v>79</v>
      </c>
      <c r="AY149" s="244" t="s">
        <v>160</v>
      </c>
    </row>
    <row r="150" s="14" customFormat="1">
      <c r="A150" s="14"/>
      <c r="B150" s="245"/>
      <c r="C150" s="246"/>
      <c r="D150" s="235" t="s">
        <v>168</v>
      </c>
      <c r="E150" s="247" t="s">
        <v>1</v>
      </c>
      <c r="F150" s="248" t="s">
        <v>175</v>
      </c>
      <c r="G150" s="246"/>
      <c r="H150" s="249">
        <v>12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5" t="s">
        <v>168</v>
      </c>
      <c r="AU150" s="255" t="s">
        <v>90</v>
      </c>
      <c r="AV150" s="14" t="s">
        <v>166</v>
      </c>
      <c r="AW150" s="14" t="s">
        <v>34</v>
      </c>
      <c r="AX150" s="14" t="s">
        <v>87</v>
      </c>
      <c r="AY150" s="255" t="s">
        <v>160</v>
      </c>
    </row>
    <row r="151" s="2" customFormat="1" ht="16.5" customHeight="1">
      <c r="A151" s="38"/>
      <c r="B151" s="39"/>
      <c r="C151" s="256" t="s">
        <v>199</v>
      </c>
      <c r="D151" s="256" t="s">
        <v>211</v>
      </c>
      <c r="E151" s="257" t="s">
        <v>1228</v>
      </c>
      <c r="F151" s="258" t="s">
        <v>1229</v>
      </c>
      <c r="G151" s="259" t="s">
        <v>250</v>
      </c>
      <c r="H151" s="260">
        <v>12</v>
      </c>
      <c r="I151" s="261"/>
      <c r="J151" s="262">
        <f>ROUND(I151*H151,2)</f>
        <v>0</v>
      </c>
      <c r="K151" s="263"/>
      <c r="L151" s="264"/>
      <c r="M151" s="265" t="s">
        <v>1</v>
      </c>
      <c r="N151" s="266" t="s">
        <v>44</v>
      </c>
      <c r="O151" s="91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1216</v>
      </c>
      <c r="AT151" s="231" t="s">
        <v>211</v>
      </c>
      <c r="AU151" s="231" t="s">
        <v>90</v>
      </c>
      <c r="AY151" s="17" t="s">
        <v>160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87</v>
      </c>
      <c r="BK151" s="232">
        <f>ROUND(I151*H151,2)</f>
        <v>0</v>
      </c>
      <c r="BL151" s="17" t="s">
        <v>971</v>
      </c>
      <c r="BM151" s="231" t="s">
        <v>1230</v>
      </c>
    </row>
    <row r="152" s="2" customFormat="1" ht="24.15" customHeight="1">
      <c r="A152" s="38"/>
      <c r="B152" s="39"/>
      <c r="C152" s="219" t="s">
        <v>204</v>
      </c>
      <c r="D152" s="219" t="s">
        <v>162</v>
      </c>
      <c r="E152" s="220" t="s">
        <v>1231</v>
      </c>
      <c r="F152" s="221" t="s">
        <v>1232</v>
      </c>
      <c r="G152" s="222" t="s">
        <v>250</v>
      </c>
      <c r="H152" s="223">
        <v>7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44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971</v>
      </c>
      <c r="AT152" s="231" t="s">
        <v>162</v>
      </c>
      <c r="AU152" s="231" t="s">
        <v>90</v>
      </c>
      <c r="AY152" s="17" t="s">
        <v>160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87</v>
      </c>
      <c r="BK152" s="232">
        <f>ROUND(I152*H152,2)</f>
        <v>0</v>
      </c>
      <c r="BL152" s="17" t="s">
        <v>971</v>
      </c>
      <c r="BM152" s="231" t="s">
        <v>1233</v>
      </c>
    </row>
    <row r="153" s="15" customFormat="1">
      <c r="A153" s="15"/>
      <c r="B153" s="272"/>
      <c r="C153" s="273"/>
      <c r="D153" s="235" t="s">
        <v>168</v>
      </c>
      <c r="E153" s="274" t="s">
        <v>1</v>
      </c>
      <c r="F153" s="275" t="s">
        <v>1208</v>
      </c>
      <c r="G153" s="273"/>
      <c r="H153" s="274" t="s">
        <v>1</v>
      </c>
      <c r="I153" s="276"/>
      <c r="J153" s="273"/>
      <c r="K153" s="273"/>
      <c r="L153" s="277"/>
      <c r="M153" s="278"/>
      <c r="N153" s="279"/>
      <c r="O153" s="279"/>
      <c r="P153" s="279"/>
      <c r="Q153" s="279"/>
      <c r="R153" s="279"/>
      <c r="S153" s="279"/>
      <c r="T153" s="280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81" t="s">
        <v>168</v>
      </c>
      <c r="AU153" s="281" t="s">
        <v>90</v>
      </c>
      <c r="AV153" s="15" t="s">
        <v>87</v>
      </c>
      <c r="AW153" s="15" t="s">
        <v>34</v>
      </c>
      <c r="AX153" s="15" t="s">
        <v>79</v>
      </c>
      <c r="AY153" s="281" t="s">
        <v>160</v>
      </c>
    </row>
    <row r="154" s="13" customFormat="1">
      <c r="A154" s="13"/>
      <c r="B154" s="233"/>
      <c r="C154" s="234"/>
      <c r="D154" s="235" t="s">
        <v>168</v>
      </c>
      <c r="E154" s="236" t="s">
        <v>1</v>
      </c>
      <c r="F154" s="237" t="s">
        <v>199</v>
      </c>
      <c r="G154" s="234"/>
      <c r="H154" s="238">
        <v>7</v>
      </c>
      <c r="I154" s="239"/>
      <c r="J154" s="234"/>
      <c r="K154" s="234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168</v>
      </c>
      <c r="AU154" s="244" t="s">
        <v>90</v>
      </c>
      <c r="AV154" s="13" t="s">
        <v>90</v>
      </c>
      <c r="AW154" s="13" t="s">
        <v>34</v>
      </c>
      <c r="AX154" s="13" t="s">
        <v>79</v>
      </c>
      <c r="AY154" s="244" t="s">
        <v>160</v>
      </c>
    </row>
    <row r="155" s="14" customFormat="1">
      <c r="A155" s="14"/>
      <c r="B155" s="245"/>
      <c r="C155" s="246"/>
      <c r="D155" s="235" t="s">
        <v>168</v>
      </c>
      <c r="E155" s="247" t="s">
        <v>1</v>
      </c>
      <c r="F155" s="248" t="s">
        <v>175</v>
      </c>
      <c r="G155" s="246"/>
      <c r="H155" s="249">
        <v>7</v>
      </c>
      <c r="I155" s="250"/>
      <c r="J155" s="246"/>
      <c r="K155" s="246"/>
      <c r="L155" s="251"/>
      <c r="M155" s="252"/>
      <c r="N155" s="253"/>
      <c r="O155" s="253"/>
      <c r="P155" s="253"/>
      <c r="Q155" s="253"/>
      <c r="R155" s="253"/>
      <c r="S155" s="253"/>
      <c r="T155" s="25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5" t="s">
        <v>168</v>
      </c>
      <c r="AU155" s="255" t="s">
        <v>90</v>
      </c>
      <c r="AV155" s="14" t="s">
        <v>166</v>
      </c>
      <c r="AW155" s="14" t="s">
        <v>34</v>
      </c>
      <c r="AX155" s="14" t="s">
        <v>87</v>
      </c>
      <c r="AY155" s="255" t="s">
        <v>160</v>
      </c>
    </row>
    <row r="156" s="2" customFormat="1" ht="24.15" customHeight="1">
      <c r="A156" s="38"/>
      <c r="B156" s="39"/>
      <c r="C156" s="256" t="s">
        <v>210</v>
      </c>
      <c r="D156" s="256" t="s">
        <v>211</v>
      </c>
      <c r="E156" s="257" t="s">
        <v>1234</v>
      </c>
      <c r="F156" s="258" t="s">
        <v>1235</v>
      </c>
      <c r="G156" s="259" t="s">
        <v>250</v>
      </c>
      <c r="H156" s="260">
        <v>7</v>
      </c>
      <c r="I156" s="261"/>
      <c r="J156" s="262">
        <f>ROUND(I156*H156,2)</f>
        <v>0</v>
      </c>
      <c r="K156" s="263"/>
      <c r="L156" s="264"/>
      <c r="M156" s="265" t="s">
        <v>1</v>
      </c>
      <c r="N156" s="266" t="s">
        <v>44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1216</v>
      </c>
      <c r="AT156" s="231" t="s">
        <v>211</v>
      </c>
      <c r="AU156" s="231" t="s">
        <v>90</v>
      </c>
      <c r="AY156" s="17" t="s">
        <v>160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87</v>
      </c>
      <c r="BK156" s="232">
        <f>ROUND(I156*H156,2)</f>
        <v>0</v>
      </c>
      <c r="BL156" s="17" t="s">
        <v>971</v>
      </c>
      <c r="BM156" s="231" t="s">
        <v>1236</v>
      </c>
    </row>
    <row r="157" s="15" customFormat="1">
      <c r="A157" s="15"/>
      <c r="B157" s="272"/>
      <c r="C157" s="273"/>
      <c r="D157" s="235" t="s">
        <v>168</v>
      </c>
      <c r="E157" s="274" t="s">
        <v>1</v>
      </c>
      <c r="F157" s="275" t="s">
        <v>1208</v>
      </c>
      <c r="G157" s="273"/>
      <c r="H157" s="274" t="s">
        <v>1</v>
      </c>
      <c r="I157" s="276"/>
      <c r="J157" s="273"/>
      <c r="K157" s="273"/>
      <c r="L157" s="277"/>
      <c r="M157" s="278"/>
      <c r="N157" s="279"/>
      <c r="O157" s="279"/>
      <c r="P157" s="279"/>
      <c r="Q157" s="279"/>
      <c r="R157" s="279"/>
      <c r="S157" s="279"/>
      <c r="T157" s="280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81" t="s">
        <v>168</v>
      </c>
      <c r="AU157" s="281" t="s">
        <v>90</v>
      </c>
      <c r="AV157" s="15" t="s">
        <v>87</v>
      </c>
      <c r="AW157" s="15" t="s">
        <v>34</v>
      </c>
      <c r="AX157" s="15" t="s">
        <v>79</v>
      </c>
      <c r="AY157" s="281" t="s">
        <v>160</v>
      </c>
    </row>
    <row r="158" s="13" customFormat="1">
      <c r="A158" s="13"/>
      <c r="B158" s="233"/>
      <c r="C158" s="234"/>
      <c r="D158" s="235" t="s">
        <v>168</v>
      </c>
      <c r="E158" s="236" t="s">
        <v>1</v>
      </c>
      <c r="F158" s="237" t="s">
        <v>199</v>
      </c>
      <c r="G158" s="234"/>
      <c r="H158" s="238">
        <v>7</v>
      </c>
      <c r="I158" s="239"/>
      <c r="J158" s="234"/>
      <c r="K158" s="234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168</v>
      </c>
      <c r="AU158" s="244" t="s">
        <v>90</v>
      </c>
      <c r="AV158" s="13" t="s">
        <v>90</v>
      </c>
      <c r="AW158" s="13" t="s">
        <v>34</v>
      </c>
      <c r="AX158" s="13" t="s">
        <v>79</v>
      </c>
      <c r="AY158" s="244" t="s">
        <v>160</v>
      </c>
    </row>
    <row r="159" s="14" customFormat="1">
      <c r="A159" s="14"/>
      <c r="B159" s="245"/>
      <c r="C159" s="246"/>
      <c r="D159" s="235" t="s">
        <v>168</v>
      </c>
      <c r="E159" s="247" t="s">
        <v>1</v>
      </c>
      <c r="F159" s="248" t="s">
        <v>175</v>
      </c>
      <c r="G159" s="246"/>
      <c r="H159" s="249">
        <v>7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5" t="s">
        <v>168</v>
      </c>
      <c r="AU159" s="255" t="s">
        <v>90</v>
      </c>
      <c r="AV159" s="14" t="s">
        <v>166</v>
      </c>
      <c r="AW159" s="14" t="s">
        <v>34</v>
      </c>
      <c r="AX159" s="14" t="s">
        <v>87</v>
      </c>
      <c r="AY159" s="255" t="s">
        <v>160</v>
      </c>
    </row>
    <row r="160" s="12" customFormat="1" ht="22.8" customHeight="1">
      <c r="A160" s="12"/>
      <c r="B160" s="203"/>
      <c r="C160" s="204"/>
      <c r="D160" s="205" t="s">
        <v>78</v>
      </c>
      <c r="E160" s="217" t="s">
        <v>1237</v>
      </c>
      <c r="F160" s="217" t="s">
        <v>1238</v>
      </c>
      <c r="G160" s="204"/>
      <c r="H160" s="204"/>
      <c r="I160" s="207"/>
      <c r="J160" s="218">
        <f>BK160</f>
        <v>0</v>
      </c>
      <c r="K160" s="204"/>
      <c r="L160" s="209"/>
      <c r="M160" s="210"/>
      <c r="N160" s="211"/>
      <c r="O160" s="211"/>
      <c r="P160" s="212">
        <f>SUM(P161:P195)</f>
        <v>0</v>
      </c>
      <c r="Q160" s="211"/>
      <c r="R160" s="212">
        <f>SUM(R161:R195)</f>
        <v>0</v>
      </c>
      <c r="S160" s="211"/>
      <c r="T160" s="213">
        <f>SUM(T161:T195)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4" t="s">
        <v>180</v>
      </c>
      <c r="AT160" s="215" t="s">
        <v>78</v>
      </c>
      <c r="AU160" s="215" t="s">
        <v>87</v>
      </c>
      <c r="AY160" s="214" t="s">
        <v>160</v>
      </c>
      <c r="BK160" s="216">
        <f>SUM(BK161:BK195)</f>
        <v>0</v>
      </c>
    </row>
    <row r="161" s="2" customFormat="1" ht="16.5" customHeight="1">
      <c r="A161" s="38"/>
      <c r="B161" s="39"/>
      <c r="C161" s="219" t="s">
        <v>217</v>
      </c>
      <c r="D161" s="219" t="s">
        <v>162</v>
      </c>
      <c r="E161" s="220" t="s">
        <v>1239</v>
      </c>
      <c r="F161" s="221" t="s">
        <v>1240</v>
      </c>
      <c r="G161" s="222" t="s">
        <v>250</v>
      </c>
      <c r="H161" s="223">
        <v>9.5</v>
      </c>
      <c r="I161" s="224"/>
      <c r="J161" s="225">
        <f>ROUND(I161*H161,2)</f>
        <v>0</v>
      </c>
      <c r="K161" s="226"/>
      <c r="L161" s="44"/>
      <c r="M161" s="227" t="s">
        <v>1</v>
      </c>
      <c r="N161" s="228" t="s">
        <v>44</v>
      </c>
      <c r="O161" s="91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971</v>
      </c>
      <c r="AT161" s="231" t="s">
        <v>162</v>
      </c>
      <c r="AU161" s="231" t="s">
        <v>90</v>
      </c>
      <c r="AY161" s="17" t="s">
        <v>160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7" t="s">
        <v>87</v>
      </c>
      <c r="BK161" s="232">
        <f>ROUND(I161*H161,2)</f>
        <v>0</v>
      </c>
      <c r="BL161" s="17" t="s">
        <v>971</v>
      </c>
      <c r="BM161" s="231" t="s">
        <v>1241</v>
      </c>
    </row>
    <row r="162" s="15" customFormat="1">
      <c r="A162" s="15"/>
      <c r="B162" s="272"/>
      <c r="C162" s="273"/>
      <c r="D162" s="235" t="s">
        <v>168</v>
      </c>
      <c r="E162" s="274" t="s">
        <v>1</v>
      </c>
      <c r="F162" s="275" t="s">
        <v>1208</v>
      </c>
      <c r="G162" s="273"/>
      <c r="H162" s="274" t="s">
        <v>1</v>
      </c>
      <c r="I162" s="276"/>
      <c r="J162" s="273"/>
      <c r="K162" s="273"/>
      <c r="L162" s="277"/>
      <c r="M162" s="278"/>
      <c r="N162" s="279"/>
      <c r="O162" s="279"/>
      <c r="P162" s="279"/>
      <c r="Q162" s="279"/>
      <c r="R162" s="279"/>
      <c r="S162" s="279"/>
      <c r="T162" s="280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81" t="s">
        <v>168</v>
      </c>
      <c r="AU162" s="281" t="s">
        <v>90</v>
      </c>
      <c r="AV162" s="15" t="s">
        <v>87</v>
      </c>
      <c r="AW162" s="15" t="s">
        <v>34</v>
      </c>
      <c r="AX162" s="15" t="s">
        <v>79</v>
      </c>
      <c r="AY162" s="281" t="s">
        <v>160</v>
      </c>
    </row>
    <row r="163" s="13" customFormat="1">
      <c r="A163" s="13"/>
      <c r="B163" s="233"/>
      <c r="C163" s="234"/>
      <c r="D163" s="235" t="s">
        <v>168</v>
      </c>
      <c r="E163" s="236" t="s">
        <v>1</v>
      </c>
      <c r="F163" s="237" t="s">
        <v>1213</v>
      </c>
      <c r="G163" s="234"/>
      <c r="H163" s="238">
        <v>9.5</v>
      </c>
      <c r="I163" s="239"/>
      <c r="J163" s="234"/>
      <c r="K163" s="234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168</v>
      </c>
      <c r="AU163" s="244" t="s">
        <v>90</v>
      </c>
      <c r="AV163" s="13" t="s">
        <v>90</v>
      </c>
      <c r="AW163" s="13" t="s">
        <v>34</v>
      </c>
      <c r="AX163" s="13" t="s">
        <v>79</v>
      </c>
      <c r="AY163" s="244" t="s">
        <v>160</v>
      </c>
    </row>
    <row r="164" s="14" customFormat="1">
      <c r="A164" s="14"/>
      <c r="B164" s="245"/>
      <c r="C164" s="246"/>
      <c r="D164" s="235" t="s">
        <v>168</v>
      </c>
      <c r="E164" s="247" t="s">
        <v>1</v>
      </c>
      <c r="F164" s="248" t="s">
        <v>175</v>
      </c>
      <c r="G164" s="246"/>
      <c r="H164" s="249">
        <v>9.5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5" t="s">
        <v>168</v>
      </c>
      <c r="AU164" s="255" t="s">
        <v>90</v>
      </c>
      <c r="AV164" s="14" t="s">
        <v>166</v>
      </c>
      <c r="AW164" s="14" t="s">
        <v>34</v>
      </c>
      <c r="AX164" s="14" t="s">
        <v>87</v>
      </c>
      <c r="AY164" s="255" t="s">
        <v>160</v>
      </c>
    </row>
    <row r="165" s="2" customFormat="1" ht="24.15" customHeight="1">
      <c r="A165" s="38"/>
      <c r="B165" s="39"/>
      <c r="C165" s="219" t="s">
        <v>223</v>
      </c>
      <c r="D165" s="219" t="s">
        <v>162</v>
      </c>
      <c r="E165" s="220" t="s">
        <v>1242</v>
      </c>
      <c r="F165" s="221" t="s">
        <v>1243</v>
      </c>
      <c r="G165" s="222" t="s">
        <v>250</v>
      </c>
      <c r="H165" s="223">
        <v>7</v>
      </c>
      <c r="I165" s="224"/>
      <c r="J165" s="225">
        <f>ROUND(I165*H165,2)</f>
        <v>0</v>
      </c>
      <c r="K165" s="226"/>
      <c r="L165" s="44"/>
      <c r="M165" s="227" t="s">
        <v>1</v>
      </c>
      <c r="N165" s="228" t="s">
        <v>44</v>
      </c>
      <c r="O165" s="91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1" t="s">
        <v>971</v>
      </c>
      <c r="AT165" s="231" t="s">
        <v>162</v>
      </c>
      <c r="AU165" s="231" t="s">
        <v>90</v>
      </c>
      <c r="AY165" s="17" t="s">
        <v>160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7" t="s">
        <v>87</v>
      </c>
      <c r="BK165" s="232">
        <f>ROUND(I165*H165,2)</f>
        <v>0</v>
      </c>
      <c r="BL165" s="17" t="s">
        <v>971</v>
      </c>
      <c r="BM165" s="231" t="s">
        <v>1244</v>
      </c>
    </row>
    <row r="166" s="15" customFormat="1">
      <c r="A166" s="15"/>
      <c r="B166" s="272"/>
      <c r="C166" s="273"/>
      <c r="D166" s="235" t="s">
        <v>168</v>
      </c>
      <c r="E166" s="274" t="s">
        <v>1</v>
      </c>
      <c r="F166" s="275" t="s">
        <v>1245</v>
      </c>
      <c r="G166" s="273"/>
      <c r="H166" s="274" t="s">
        <v>1</v>
      </c>
      <c r="I166" s="276"/>
      <c r="J166" s="273"/>
      <c r="K166" s="273"/>
      <c r="L166" s="277"/>
      <c r="M166" s="278"/>
      <c r="N166" s="279"/>
      <c r="O166" s="279"/>
      <c r="P166" s="279"/>
      <c r="Q166" s="279"/>
      <c r="R166" s="279"/>
      <c r="S166" s="279"/>
      <c r="T166" s="280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81" t="s">
        <v>168</v>
      </c>
      <c r="AU166" s="281" t="s">
        <v>90</v>
      </c>
      <c r="AV166" s="15" t="s">
        <v>87</v>
      </c>
      <c r="AW166" s="15" t="s">
        <v>34</v>
      </c>
      <c r="AX166" s="15" t="s">
        <v>79</v>
      </c>
      <c r="AY166" s="281" t="s">
        <v>160</v>
      </c>
    </row>
    <row r="167" s="13" customFormat="1">
      <c r="A167" s="13"/>
      <c r="B167" s="233"/>
      <c r="C167" s="234"/>
      <c r="D167" s="235" t="s">
        <v>168</v>
      </c>
      <c r="E167" s="236" t="s">
        <v>1</v>
      </c>
      <c r="F167" s="237" t="s">
        <v>199</v>
      </c>
      <c r="G167" s="234"/>
      <c r="H167" s="238">
        <v>7</v>
      </c>
      <c r="I167" s="239"/>
      <c r="J167" s="234"/>
      <c r="K167" s="234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168</v>
      </c>
      <c r="AU167" s="244" t="s">
        <v>90</v>
      </c>
      <c r="AV167" s="13" t="s">
        <v>90</v>
      </c>
      <c r="AW167" s="13" t="s">
        <v>34</v>
      </c>
      <c r="AX167" s="13" t="s">
        <v>79</v>
      </c>
      <c r="AY167" s="244" t="s">
        <v>160</v>
      </c>
    </row>
    <row r="168" s="14" customFormat="1">
      <c r="A168" s="14"/>
      <c r="B168" s="245"/>
      <c r="C168" s="246"/>
      <c r="D168" s="235" t="s">
        <v>168</v>
      </c>
      <c r="E168" s="247" t="s">
        <v>1</v>
      </c>
      <c r="F168" s="248" t="s">
        <v>175</v>
      </c>
      <c r="G168" s="246"/>
      <c r="H168" s="249">
        <v>7</v>
      </c>
      <c r="I168" s="250"/>
      <c r="J168" s="246"/>
      <c r="K168" s="246"/>
      <c r="L168" s="251"/>
      <c r="M168" s="252"/>
      <c r="N168" s="253"/>
      <c r="O168" s="253"/>
      <c r="P168" s="253"/>
      <c r="Q168" s="253"/>
      <c r="R168" s="253"/>
      <c r="S168" s="253"/>
      <c r="T168" s="25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5" t="s">
        <v>168</v>
      </c>
      <c r="AU168" s="255" t="s">
        <v>90</v>
      </c>
      <c r="AV168" s="14" t="s">
        <v>166</v>
      </c>
      <c r="AW168" s="14" t="s">
        <v>34</v>
      </c>
      <c r="AX168" s="14" t="s">
        <v>87</v>
      </c>
      <c r="AY168" s="255" t="s">
        <v>160</v>
      </c>
    </row>
    <row r="169" s="2" customFormat="1" ht="24.15" customHeight="1">
      <c r="A169" s="38"/>
      <c r="B169" s="39"/>
      <c r="C169" s="219" t="s">
        <v>227</v>
      </c>
      <c r="D169" s="219" t="s">
        <v>162</v>
      </c>
      <c r="E169" s="220" t="s">
        <v>1246</v>
      </c>
      <c r="F169" s="221" t="s">
        <v>1247</v>
      </c>
      <c r="G169" s="222" t="s">
        <v>250</v>
      </c>
      <c r="H169" s="223">
        <v>2.5</v>
      </c>
      <c r="I169" s="224"/>
      <c r="J169" s="225">
        <f>ROUND(I169*H169,2)</f>
        <v>0</v>
      </c>
      <c r="K169" s="226"/>
      <c r="L169" s="44"/>
      <c r="M169" s="227" t="s">
        <v>1</v>
      </c>
      <c r="N169" s="228" t="s">
        <v>44</v>
      </c>
      <c r="O169" s="91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971</v>
      </c>
      <c r="AT169" s="231" t="s">
        <v>162</v>
      </c>
      <c r="AU169" s="231" t="s">
        <v>90</v>
      </c>
      <c r="AY169" s="17" t="s">
        <v>160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87</v>
      </c>
      <c r="BK169" s="232">
        <f>ROUND(I169*H169,2)</f>
        <v>0</v>
      </c>
      <c r="BL169" s="17" t="s">
        <v>971</v>
      </c>
      <c r="BM169" s="231" t="s">
        <v>1248</v>
      </c>
    </row>
    <row r="170" s="15" customFormat="1">
      <c r="A170" s="15"/>
      <c r="B170" s="272"/>
      <c r="C170" s="273"/>
      <c r="D170" s="235" t="s">
        <v>168</v>
      </c>
      <c r="E170" s="274" t="s">
        <v>1</v>
      </c>
      <c r="F170" s="275" t="s">
        <v>1249</v>
      </c>
      <c r="G170" s="273"/>
      <c r="H170" s="274" t="s">
        <v>1</v>
      </c>
      <c r="I170" s="276"/>
      <c r="J170" s="273"/>
      <c r="K170" s="273"/>
      <c r="L170" s="277"/>
      <c r="M170" s="278"/>
      <c r="N170" s="279"/>
      <c r="O170" s="279"/>
      <c r="P170" s="279"/>
      <c r="Q170" s="279"/>
      <c r="R170" s="279"/>
      <c r="S170" s="279"/>
      <c r="T170" s="280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81" t="s">
        <v>168</v>
      </c>
      <c r="AU170" s="281" t="s">
        <v>90</v>
      </c>
      <c r="AV170" s="15" t="s">
        <v>87</v>
      </c>
      <c r="AW170" s="15" t="s">
        <v>34</v>
      </c>
      <c r="AX170" s="15" t="s">
        <v>79</v>
      </c>
      <c r="AY170" s="281" t="s">
        <v>160</v>
      </c>
    </row>
    <row r="171" s="13" customFormat="1">
      <c r="A171" s="13"/>
      <c r="B171" s="233"/>
      <c r="C171" s="234"/>
      <c r="D171" s="235" t="s">
        <v>168</v>
      </c>
      <c r="E171" s="236" t="s">
        <v>1</v>
      </c>
      <c r="F171" s="237" t="s">
        <v>1250</v>
      </c>
      <c r="G171" s="234"/>
      <c r="H171" s="238">
        <v>2.5</v>
      </c>
      <c r="I171" s="239"/>
      <c r="J171" s="234"/>
      <c r="K171" s="234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168</v>
      </c>
      <c r="AU171" s="244" t="s">
        <v>90</v>
      </c>
      <c r="AV171" s="13" t="s">
        <v>90</v>
      </c>
      <c r="AW171" s="13" t="s">
        <v>34</v>
      </c>
      <c r="AX171" s="13" t="s">
        <v>79</v>
      </c>
      <c r="AY171" s="244" t="s">
        <v>160</v>
      </c>
    </row>
    <row r="172" s="14" customFormat="1">
      <c r="A172" s="14"/>
      <c r="B172" s="245"/>
      <c r="C172" s="246"/>
      <c r="D172" s="235" t="s">
        <v>168</v>
      </c>
      <c r="E172" s="247" t="s">
        <v>1</v>
      </c>
      <c r="F172" s="248" t="s">
        <v>175</v>
      </c>
      <c r="G172" s="246"/>
      <c r="H172" s="249">
        <v>2.5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5" t="s">
        <v>168</v>
      </c>
      <c r="AU172" s="255" t="s">
        <v>90</v>
      </c>
      <c r="AV172" s="14" t="s">
        <v>166</v>
      </c>
      <c r="AW172" s="14" t="s">
        <v>34</v>
      </c>
      <c r="AX172" s="14" t="s">
        <v>87</v>
      </c>
      <c r="AY172" s="255" t="s">
        <v>160</v>
      </c>
    </row>
    <row r="173" s="2" customFormat="1" ht="24.15" customHeight="1">
      <c r="A173" s="38"/>
      <c r="B173" s="39"/>
      <c r="C173" s="219" t="s">
        <v>233</v>
      </c>
      <c r="D173" s="219" t="s">
        <v>162</v>
      </c>
      <c r="E173" s="220" t="s">
        <v>1251</v>
      </c>
      <c r="F173" s="221" t="s">
        <v>1252</v>
      </c>
      <c r="G173" s="222" t="s">
        <v>165</v>
      </c>
      <c r="H173" s="223">
        <v>0.41999999999999998</v>
      </c>
      <c r="I173" s="224"/>
      <c r="J173" s="225">
        <f>ROUND(I173*H173,2)</f>
        <v>0</v>
      </c>
      <c r="K173" s="226"/>
      <c r="L173" s="44"/>
      <c r="M173" s="227" t="s">
        <v>1</v>
      </c>
      <c r="N173" s="228" t="s">
        <v>44</v>
      </c>
      <c r="O173" s="91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971</v>
      </c>
      <c r="AT173" s="231" t="s">
        <v>162</v>
      </c>
      <c r="AU173" s="231" t="s">
        <v>90</v>
      </c>
      <c r="AY173" s="17" t="s">
        <v>160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87</v>
      </c>
      <c r="BK173" s="232">
        <f>ROUND(I173*H173,2)</f>
        <v>0</v>
      </c>
      <c r="BL173" s="17" t="s">
        <v>971</v>
      </c>
      <c r="BM173" s="231" t="s">
        <v>1253</v>
      </c>
    </row>
    <row r="174" s="15" customFormat="1">
      <c r="A174" s="15"/>
      <c r="B174" s="272"/>
      <c r="C174" s="273"/>
      <c r="D174" s="235" t="s">
        <v>168</v>
      </c>
      <c r="E174" s="274" t="s">
        <v>1</v>
      </c>
      <c r="F174" s="275" t="s">
        <v>1254</v>
      </c>
      <c r="G174" s="273"/>
      <c r="H174" s="274" t="s">
        <v>1</v>
      </c>
      <c r="I174" s="276"/>
      <c r="J174" s="273"/>
      <c r="K174" s="273"/>
      <c r="L174" s="277"/>
      <c r="M174" s="278"/>
      <c r="N174" s="279"/>
      <c r="O174" s="279"/>
      <c r="P174" s="279"/>
      <c r="Q174" s="279"/>
      <c r="R174" s="279"/>
      <c r="S174" s="279"/>
      <c r="T174" s="280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81" t="s">
        <v>168</v>
      </c>
      <c r="AU174" s="281" t="s">
        <v>90</v>
      </c>
      <c r="AV174" s="15" t="s">
        <v>87</v>
      </c>
      <c r="AW174" s="15" t="s">
        <v>34</v>
      </c>
      <c r="AX174" s="15" t="s">
        <v>79</v>
      </c>
      <c r="AY174" s="281" t="s">
        <v>160</v>
      </c>
    </row>
    <row r="175" s="13" customFormat="1">
      <c r="A175" s="13"/>
      <c r="B175" s="233"/>
      <c r="C175" s="234"/>
      <c r="D175" s="235" t="s">
        <v>168</v>
      </c>
      <c r="E175" s="236" t="s">
        <v>1</v>
      </c>
      <c r="F175" s="237" t="s">
        <v>1255</v>
      </c>
      <c r="G175" s="234"/>
      <c r="H175" s="238">
        <v>0.41999999999999998</v>
      </c>
      <c r="I175" s="239"/>
      <c r="J175" s="234"/>
      <c r="K175" s="234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168</v>
      </c>
      <c r="AU175" s="244" t="s">
        <v>90</v>
      </c>
      <c r="AV175" s="13" t="s">
        <v>90</v>
      </c>
      <c r="AW175" s="13" t="s">
        <v>34</v>
      </c>
      <c r="AX175" s="13" t="s">
        <v>79</v>
      </c>
      <c r="AY175" s="244" t="s">
        <v>160</v>
      </c>
    </row>
    <row r="176" s="14" customFormat="1">
      <c r="A176" s="14"/>
      <c r="B176" s="245"/>
      <c r="C176" s="246"/>
      <c r="D176" s="235" t="s">
        <v>168</v>
      </c>
      <c r="E176" s="247" t="s">
        <v>1</v>
      </c>
      <c r="F176" s="248" t="s">
        <v>175</v>
      </c>
      <c r="G176" s="246"/>
      <c r="H176" s="249">
        <v>0.41999999999999998</v>
      </c>
      <c r="I176" s="250"/>
      <c r="J176" s="246"/>
      <c r="K176" s="246"/>
      <c r="L176" s="251"/>
      <c r="M176" s="252"/>
      <c r="N176" s="253"/>
      <c r="O176" s="253"/>
      <c r="P176" s="253"/>
      <c r="Q176" s="253"/>
      <c r="R176" s="253"/>
      <c r="S176" s="253"/>
      <c r="T176" s="25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5" t="s">
        <v>168</v>
      </c>
      <c r="AU176" s="255" t="s">
        <v>90</v>
      </c>
      <c r="AV176" s="14" t="s">
        <v>166</v>
      </c>
      <c r="AW176" s="14" t="s">
        <v>34</v>
      </c>
      <c r="AX176" s="14" t="s">
        <v>87</v>
      </c>
      <c r="AY176" s="255" t="s">
        <v>160</v>
      </c>
    </row>
    <row r="177" s="2" customFormat="1" ht="16.5" customHeight="1">
      <c r="A177" s="38"/>
      <c r="B177" s="39"/>
      <c r="C177" s="256" t="s">
        <v>239</v>
      </c>
      <c r="D177" s="256" t="s">
        <v>211</v>
      </c>
      <c r="E177" s="257" t="s">
        <v>1256</v>
      </c>
      <c r="F177" s="258" t="s">
        <v>1257</v>
      </c>
      <c r="G177" s="259" t="s">
        <v>250</v>
      </c>
      <c r="H177" s="260">
        <v>10</v>
      </c>
      <c r="I177" s="261"/>
      <c r="J177" s="262">
        <f>ROUND(I177*H177,2)</f>
        <v>0</v>
      </c>
      <c r="K177" s="263"/>
      <c r="L177" s="264"/>
      <c r="M177" s="265" t="s">
        <v>1</v>
      </c>
      <c r="N177" s="266" t="s">
        <v>44</v>
      </c>
      <c r="O177" s="91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1" t="s">
        <v>1216</v>
      </c>
      <c r="AT177" s="231" t="s">
        <v>211</v>
      </c>
      <c r="AU177" s="231" t="s">
        <v>90</v>
      </c>
      <c r="AY177" s="17" t="s">
        <v>160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7" t="s">
        <v>87</v>
      </c>
      <c r="BK177" s="232">
        <f>ROUND(I177*H177,2)</f>
        <v>0</v>
      </c>
      <c r="BL177" s="17" t="s">
        <v>971</v>
      </c>
      <c r="BM177" s="231" t="s">
        <v>1258</v>
      </c>
    </row>
    <row r="178" s="15" customFormat="1">
      <c r="A178" s="15"/>
      <c r="B178" s="272"/>
      <c r="C178" s="273"/>
      <c r="D178" s="235" t="s">
        <v>168</v>
      </c>
      <c r="E178" s="274" t="s">
        <v>1</v>
      </c>
      <c r="F178" s="275" t="s">
        <v>1259</v>
      </c>
      <c r="G178" s="273"/>
      <c r="H178" s="274" t="s">
        <v>1</v>
      </c>
      <c r="I178" s="276"/>
      <c r="J178" s="273"/>
      <c r="K178" s="273"/>
      <c r="L178" s="277"/>
      <c r="M178" s="278"/>
      <c r="N178" s="279"/>
      <c r="O178" s="279"/>
      <c r="P178" s="279"/>
      <c r="Q178" s="279"/>
      <c r="R178" s="279"/>
      <c r="S178" s="279"/>
      <c r="T178" s="280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81" t="s">
        <v>168</v>
      </c>
      <c r="AU178" s="281" t="s">
        <v>90</v>
      </c>
      <c r="AV178" s="15" t="s">
        <v>87</v>
      </c>
      <c r="AW178" s="15" t="s">
        <v>34</v>
      </c>
      <c r="AX178" s="15" t="s">
        <v>79</v>
      </c>
      <c r="AY178" s="281" t="s">
        <v>160</v>
      </c>
    </row>
    <row r="179" s="13" customFormat="1">
      <c r="A179" s="13"/>
      <c r="B179" s="233"/>
      <c r="C179" s="234"/>
      <c r="D179" s="235" t="s">
        <v>168</v>
      </c>
      <c r="E179" s="236" t="s">
        <v>1</v>
      </c>
      <c r="F179" s="237" t="s">
        <v>217</v>
      </c>
      <c r="G179" s="234"/>
      <c r="H179" s="238">
        <v>10</v>
      </c>
      <c r="I179" s="239"/>
      <c r="J179" s="234"/>
      <c r="K179" s="234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168</v>
      </c>
      <c r="AU179" s="244" t="s">
        <v>90</v>
      </c>
      <c r="AV179" s="13" t="s">
        <v>90</v>
      </c>
      <c r="AW179" s="13" t="s">
        <v>34</v>
      </c>
      <c r="AX179" s="13" t="s">
        <v>79</v>
      </c>
      <c r="AY179" s="244" t="s">
        <v>160</v>
      </c>
    </row>
    <row r="180" s="14" customFormat="1">
      <c r="A180" s="14"/>
      <c r="B180" s="245"/>
      <c r="C180" s="246"/>
      <c r="D180" s="235" t="s">
        <v>168</v>
      </c>
      <c r="E180" s="247" t="s">
        <v>1</v>
      </c>
      <c r="F180" s="248" t="s">
        <v>175</v>
      </c>
      <c r="G180" s="246"/>
      <c r="H180" s="249">
        <v>10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5" t="s">
        <v>168</v>
      </c>
      <c r="AU180" s="255" t="s">
        <v>90</v>
      </c>
      <c r="AV180" s="14" t="s">
        <v>166</v>
      </c>
      <c r="AW180" s="14" t="s">
        <v>34</v>
      </c>
      <c r="AX180" s="14" t="s">
        <v>87</v>
      </c>
      <c r="AY180" s="255" t="s">
        <v>160</v>
      </c>
    </row>
    <row r="181" s="2" customFormat="1" ht="33" customHeight="1">
      <c r="A181" s="38"/>
      <c r="B181" s="39"/>
      <c r="C181" s="219" t="s">
        <v>8</v>
      </c>
      <c r="D181" s="219" t="s">
        <v>162</v>
      </c>
      <c r="E181" s="220" t="s">
        <v>1260</v>
      </c>
      <c r="F181" s="221" t="s">
        <v>1261</v>
      </c>
      <c r="G181" s="222" t="s">
        <v>250</v>
      </c>
      <c r="H181" s="223">
        <v>2.5</v>
      </c>
      <c r="I181" s="224"/>
      <c r="J181" s="225">
        <f>ROUND(I181*H181,2)</f>
        <v>0</v>
      </c>
      <c r="K181" s="226"/>
      <c r="L181" s="44"/>
      <c r="M181" s="227" t="s">
        <v>1</v>
      </c>
      <c r="N181" s="228" t="s">
        <v>44</v>
      </c>
      <c r="O181" s="91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1" t="s">
        <v>971</v>
      </c>
      <c r="AT181" s="231" t="s">
        <v>162</v>
      </c>
      <c r="AU181" s="231" t="s">
        <v>90</v>
      </c>
      <c r="AY181" s="17" t="s">
        <v>160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7" t="s">
        <v>87</v>
      </c>
      <c r="BK181" s="232">
        <f>ROUND(I181*H181,2)</f>
        <v>0</v>
      </c>
      <c r="BL181" s="17" t="s">
        <v>971</v>
      </c>
      <c r="BM181" s="231" t="s">
        <v>1262</v>
      </c>
    </row>
    <row r="182" s="15" customFormat="1">
      <c r="A182" s="15"/>
      <c r="B182" s="272"/>
      <c r="C182" s="273"/>
      <c r="D182" s="235" t="s">
        <v>168</v>
      </c>
      <c r="E182" s="274" t="s">
        <v>1</v>
      </c>
      <c r="F182" s="275" t="s">
        <v>1263</v>
      </c>
      <c r="G182" s="273"/>
      <c r="H182" s="274" t="s">
        <v>1</v>
      </c>
      <c r="I182" s="276"/>
      <c r="J182" s="273"/>
      <c r="K182" s="273"/>
      <c r="L182" s="277"/>
      <c r="M182" s="278"/>
      <c r="N182" s="279"/>
      <c r="O182" s="279"/>
      <c r="P182" s="279"/>
      <c r="Q182" s="279"/>
      <c r="R182" s="279"/>
      <c r="S182" s="279"/>
      <c r="T182" s="280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81" t="s">
        <v>168</v>
      </c>
      <c r="AU182" s="281" t="s">
        <v>90</v>
      </c>
      <c r="AV182" s="15" t="s">
        <v>87</v>
      </c>
      <c r="AW182" s="15" t="s">
        <v>34</v>
      </c>
      <c r="AX182" s="15" t="s">
        <v>79</v>
      </c>
      <c r="AY182" s="281" t="s">
        <v>160</v>
      </c>
    </row>
    <row r="183" s="13" customFormat="1">
      <c r="A183" s="13"/>
      <c r="B183" s="233"/>
      <c r="C183" s="234"/>
      <c r="D183" s="235" t="s">
        <v>168</v>
      </c>
      <c r="E183" s="236" t="s">
        <v>1</v>
      </c>
      <c r="F183" s="237" t="s">
        <v>1250</v>
      </c>
      <c r="G183" s="234"/>
      <c r="H183" s="238">
        <v>2.5</v>
      </c>
      <c r="I183" s="239"/>
      <c r="J183" s="234"/>
      <c r="K183" s="234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168</v>
      </c>
      <c r="AU183" s="244" t="s">
        <v>90</v>
      </c>
      <c r="AV183" s="13" t="s">
        <v>90</v>
      </c>
      <c r="AW183" s="13" t="s">
        <v>34</v>
      </c>
      <c r="AX183" s="13" t="s">
        <v>79</v>
      </c>
      <c r="AY183" s="244" t="s">
        <v>160</v>
      </c>
    </row>
    <row r="184" s="14" customFormat="1">
      <c r="A184" s="14"/>
      <c r="B184" s="245"/>
      <c r="C184" s="246"/>
      <c r="D184" s="235" t="s">
        <v>168</v>
      </c>
      <c r="E184" s="247" t="s">
        <v>1</v>
      </c>
      <c r="F184" s="248" t="s">
        <v>175</v>
      </c>
      <c r="G184" s="246"/>
      <c r="H184" s="249">
        <v>2.5</v>
      </c>
      <c r="I184" s="250"/>
      <c r="J184" s="246"/>
      <c r="K184" s="246"/>
      <c r="L184" s="251"/>
      <c r="M184" s="252"/>
      <c r="N184" s="253"/>
      <c r="O184" s="253"/>
      <c r="P184" s="253"/>
      <c r="Q184" s="253"/>
      <c r="R184" s="253"/>
      <c r="S184" s="253"/>
      <c r="T184" s="25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5" t="s">
        <v>168</v>
      </c>
      <c r="AU184" s="255" t="s">
        <v>90</v>
      </c>
      <c r="AV184" s="14" t="s">
        <v>166</v>
      </c>
      <c r="AW184" s="14" t="s">
        <v>34</v>
      </c>
      <c r="AX184" s="14" t="s">
        <v>87</v>
      </c>
      <c r="AY184" s="255" t="s">
        <v>160</v>
      </c>
    </row>
    <row r="185" s="2" customFormat="1" ht="24.15" customHeight="1">
      <c r="A185" s="38"/>
      <c r="B185" s="39"/>
      <c r="C185" s="219" t="s">
        <v>247</v>
      </c>
      <c r="D185" s="219" t="s">
        <v>162</v>
      </c>
      <c r="E185" s="220" t="s">
        <v>1264</v>
      </c>
      <c r="F185" s="221" t="s">
        <v>1265</v>
      </c>
      <c r="G185" s="222" t="s">
        <v>250</v>
      </c>
      <c r="H185" s="223">
        <v>7</v>
      </c>
      <c r="I185" s="224"/>
      <c r="J185" s="225">
        <f>ROUND(I185*H185,2)</f>
        <v>0</v>
      </c>
      <c r="K185" s="226"/>
      <c r="L185" s="44"/>
      <c r="M185" s="227" t="s">
        <v>1</v>
      </c>
      <c r="N185" s="228" t="s">
        <v>44</v>
      </c>
      <c r="O185" s="91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1" t="s">
        <v>971</v>
      </c>
      <c r="AT185" s="231" t="s">
        <v>162</v>
      </c>
      <c r="AU185" s="231" t="s">
        <v>90</v>
      </c>
      <c r="AY185" s="17" t="s">
        <v>160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7" t="s">
        <v>87</v>
      </c>
      <c r="BK185" s="232">
        <f>ROUND(I185*H185,2)</f>
        <v>0</v>
      </c>
      <c r="BL185" s="17" t="s">
        <v>971</v>
      </c>
      <c r="BM185" s="231" t="s">
        <v>1266</v>
      </c>
    </row>
    <row r="186" s="2" customFormat="1" ht="24.15" customHeight="1">
      <c r="A186" s="38"/>
      <c r="B186" s="39"/>
      <c r="C186" s="219" t="s">
        <v>254</v>
      </c>
      <c r="D186" s="219" t="s">
        <v>162</v>
      </c>
      <c r="E186" s="220" t="s">
        <v>1267</v>
      </c>
      <c r="F186" s="221" t="s">
        <v>1268</v>
      </c>
      <c r="G186" s="222" t="s">
        <v>250</v>
      </c>
      <c r="H186" s="223">
        <v>2.5</v>
      </c>
      <c r="I186" s="224"/>
      <c r="J186" s="225">
        <f>ROUND(I186*H186,2)</f>
        <v>0</v>
      </c>
      <c r="K186" s="226"/>
      <c r="L186" s="44"/>
      <c r="M186" s="227" t="s">
        <v>1</v>
      </c>
      <c r="N186" s="228" t="s">
        <v>44</v>
      </c>
      <c r="O186" s="91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971</v>
      </c>
      <c r="AT186" s="231" t="s">
        <v>162</v>
      </c>
      <c r="AU186" s="231" t="s">
        <v>90</v>
      </c>
      <c r="AY186" s="17" t="s">
        <v>160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87</v>
      </c>
      <c r="BK186" s="232">
        <f>ROUND(I186*H186,2)</f>
        <v>0</v>
      </c>
      <c r="BL186" s="17" t="s">
        <v>971</v>
      </c>
      <c r="BM186" s="231" t="s">
        <v>1269</v>
      </c>
    </row>
    <row r="187" s="15" customFormat="1">
      <c r="A187" s="15"/>
      <c r="B187" s="272"/>
      <c r="C187" s="273"/>
      <c r="D187" s="235" t="s">
        <v>168</v>
      </c>
      <c r="E187" s="274" t="s">
        <v>1</v>
      </c>
      <c r="F187" s="275" t="s">
        <v>1270</v>
      </c>
      <c r="G187" s="273"/>
      <c r="H187" s="274" t="s">
        <v>1</v>
      </c>
      <c r="I187" s="276"/>
      <c r="J187" s="273"/>
      <c r="K187" s="273"/>
      <c r="L187" s="277"/>
      <c r="M187" s="278"/>
      <c r="N187" s="279"/>
      <c r="O187" s="279"/>
      <c r="P187" s="279"/>
      <c r="Q187" s="279"/>
      <c r="R187" s="279"/>
      <c r="S187" s="279"/>
      <c r="T187" s="280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81" t="s">
        <v>168</v>
      </c>
      <c r="AU187" s="281" t="s">
        <v>90</v>
      </c>
      <c r="AV187" s="15" t="s">
        <v>87</v>
      </c>
      <c r="AW187" s="15" t="s">
        <v>34</v>
      </c>
      <c r="AX187" s="15" t="s">
        <v>79</v>
      </c>
      <c r="AY187" s="281" t="s">
        <v>160</v>
      </c>
    </row>
    <row r="188" s="13" customFormat="1">
      <c r="A188" s="13"/>
      <c r="B188" s="233"/>
      <c r="C188" s="234"/>
      <c r="D188" s="235" t="s">
        <v>168</v>
      </c>
      <c r="E188" s="236" t="s">
        <v>1</v>
      </c>
      <c r="F188" s="237" t="s">
        <v>1250</v>
      </c>
      <c r="G188" s="234"/>
      <c r="H188" s="238">
        <v>2.5</v>
      </c>
      <c r="I188" s="239"/>
      <c r="J188" s="234"/>
      <c r="K188" s="234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168</v>
      </c>
      <c r="AU188" s="244" t="s">
        <v>90</v>
      </c>
      <c r="AV188" s="13" t="s">
        <v>90</v>
      </c>
      <c r="AW188" s="13" t="s">
        <v>34</v>
      </c>
      <c r="AX188" s="13" t="s">
        <v>79</v>
      </c>
      <c r="AY188" s="244" t="s">
        <v>160</v>
      </c>
    </row>
    <row r="189" s="14" customFormat="1">
      <c r="A189" s="14"/>
      <c r="B189" s="245"/>
      <c r="C189" s="246"/>
      <c r="D189" s="235" t="s">
        <v>168</v>
      </c>
      <c r="E189" s="247" t="s">
        <v>1</v>
      </c>
      <c r="F189" s="248" t="s">
        <v>175</v>
      </c>
      <c r="G189" s="246"/>
      <c r="H189" s="249">
        <v>2.5</v>
      </c>
      <c r="I189" s="250"/>
      <c r="J189" s="246"/>
      <c r="K189" s="246"/>
      <c r="L189" s="251"/>
      <c r="M189" s="252"/>
      <c r="N189" s="253"/>
      <c r="O189" s="253"/>
      <c r="P189" s="253"/>
      <c r="Q189" s="253"/>
      <c r="R189" s="253"/>
      <c r="S189" s="253"/>
      <c r="T189" s="25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5" t="s">
        <v>168</v>
      </c>
      <c r="AU189" s="255" t="s">
        <v>90</v>
      </c>
      <c r="AV189" s="14" t="s">
        <v>166</v>
      </c>
      <c r="AW189" s="14" t="s">
        <v>34</v>
      </c>
      <c r="AX189" s="14" t="s">
        <v>87</v>
      </c>
      <c r="AY189" s="255" t="s">
        <v>160</v>
      </c>
    </row>
    <row r="190" s="2" customFormat="1" ht="16.5" customHeight="1">
      <c r="A190" s="38"/>
      <c r="B190" s="39"/>
      <c r="C190" s="219" t="s">
        <v>259</v>
      </c>
      <c r="D190" s="219" t="s">
        <v>162</v>
      </c>
      <c r="E190" s="220" t="s">
        <v>1271</v>
      </c>
      <c r="F190" s="221" t="s">
        <v>1272</v>
      </c>
      <c r="G190" s="222" t="s">
        <v>214</v>
      </c>
      <c r="H190" s="223">
        <v>0.95999999999999996</v>
      </c>
      <c r="I190" s="224"/>
      <c r="J190" s="225">
        <f>ROUND(I190*H190,2)</f>
        <v>0</v>
      </c>
      <c r="K190" s="226"/>
      <c r="L190" s="44"/>
      <c r="M190" s="227" t="s">
        <v>1</v>
      </c>
      <c r="N190" s="228" t="s">
        <v>44</v>
      </c>
      <c r="O190" s="91"/>
      <c r="P190" s="229">
        <f>O190*H190</f>
        <v>0</v>
      </c>
      <c r="Q190" s="229">
        <v>0</v>
      </c>
      <c r="R190" s="229">
        <f>Q190*H190</f>
        <v>0</v>
      </c>
      <c r="S190" s="229">
        <v>0</v>
      </c>
      <c r="T190" s="23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1" t="s">
        <v>971</v>
      </c>
      <c r="AT190" s="231" t="s">
        <v>162</v>
      </c>
      <c r="AU190" s="231" t="s">
        <v>90</v>
      </c>
      <c r="AY190" s="17" t="s">
        <v>160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7" t="s">
        <v>87</v>
      </c>
      <c r="BK190" s="232">
        <f>ROUND(I190*H190,2)</f>
        <v>0</v>
      </c>
      <c r="BL190" s="17" t="s">
        <v>971</v>
      </c>
      <c r="BM190" s="231" t="s">
        <v>1273</v>
      </c>
    </row>
    <row r="191" s="15" customFormat="1">
      <c r="A191" s="15"/>
      <c r="B191" s="272"/>
      <c r="C191" s="273"/>
      <c r="D191" s="235" t="s">
        <v>168</v>
      </c>
      <c r="E191" s="274" t="s">
        <v>1</v>
      </c>
      <c r="F191" s="275" t="s">
        <v>1274</v>
      </c>
      <c r="G191" s="273"/>
      <c r="H191" s="274" t="s">
        <v>1</v>
      </c>
      <c r="I191" s="276"/>
      <c r="J191" s="273"/>
      <c r="K191" s="273"/>
      <c r="L191" s="277"/>
      <c r="M191" s="278"/>
      <c r="N191" s="279"/>
      <c r="O191" s="279"/>
      <c r="P191" s="279"/>
      <c r="Q191" s="279"/>
      <c r="R191" s="279"/>
      <c r="S191" s="279"/>
      <c r="T191" s="280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81" t="s">
        <v>168</v>
      </c>
      <c r="AU191" s="281" t="s">
        <v>90</v>
      </c>
      <c r="AV191" s="15" t="s">
        <v>87</v>
      </c>
      <c r="AW191" s="15" t="s">
        <v>34</v>
      </c>
      <c r="AX191" s="15" t="s">
        <v>79</v>
      </c>
      <c r="AY191" s="281" t="s">
        <v>160</v>
      </c>
    </row>
    <row r="192" s="13" customFormat="1">
      <c r="A192" s="13"/>
      <c r="B192" s="233"/>
      <c r="C192" s="234"/>
      <c r="D192" s="235" t="s">
        <v>168</v>
      </c>
      <c r="E192" s="236" t="s">
        <v>1</v>
      </c>
      <c r="F192" s="237" t="s">
        <v>1275</v>
      </c>
      <c r="G192" s="234"/>
      <c r="H192" s="238">
        <v>0.95999999999999996</v>
      </c>
      <c r="I192" s="239"/>
      <c r="J192" s="234"/>
      <c r="K192" s="234"/>
      <c r="L192" s="240"/>
      <c r="M192" s="241"/>
      <c r="N192" s="242"/>
      <c r="O192" s="242"/>
      <c r="P192" s="242"/>
      <c r="Q192" s="242"/>
      <c r="R192" s="242"/>
      <c r="S192" s="242"/>
      <c r="T192" s="24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4" t="s">
        <v>168</v>
      </c>
      <c r="AU192" s="244" t="s">
        <v>90</v>
      </c>
      <c r="AV192" s="13" t="s">
        <v>90</v>
      </c>
      <c r="AW192" s="13" t="s">
        <v>34</v>
      </c>
      <c r="AX192" s="13" t="s">
        <v>79</v>
      </c>
      <c r="AY192" s="244" t="s">
        <v>160</v>
      </c>
    </row>
    <row r="193" s="14" customFormat="1">
      <c r="A193" s="14"/>
      <c r="B193" s="245"/>
      <c r="C193" s="246"/>
      <c r="D193" s="235" t="s">
        <v>168</v>
      </c>
      <c r="E193" s="247" t="s">
        <v>1</v>
      </c>
      <c r="F193" s="248" t="s">
        <v>175</v>
      </c>
      <c r="G193" s="246"/>
      <c r="H193" s="249">
        <v>0.95999999999999996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5" t="s">
        <v>168</v>
      </c>
      <c r="AU193" s="255" t="s">
        <v>90</v>
      </c>
      <c r="AV193" s="14" t="s">
        <v>166</v>
      </c>
      <c r="AW193" s="14" t="s">
        <v>34</v>
      </c>
      <c r="AX193" s="14" t="s">
        <v>87</v>
      </c>
      <c r="AY193" s="255" t="s">
        <v>160</v>
      </c>
    </row>
    <row r="194" s="2" customFormat="1" ht="24.15" customHeight="1">
      <c r="A194" s="38"/>
      <c r="B194" s="39"/>
      <c r="C194" s="219" t="s">
        <v>271</v>
      </c>
      <c r="D194" s="219" t="s">
        <v>162</v>
      </c>
      <c r="E194" s="220" t="s">
        <v>1276</v>
      </c>
      <c r="F194" s="221" t="s">
        <v>1277</v>
      </c>
      <c r="G194" s="222" t="s">
        <v>214</v>
      </c>
      <c r="H194" s="223">
        <v>4.7999999999999998</v>
      </c>
      <c r="I194" s="224"/>
      <c r="J194" s="225">
        <f>ROUND(I194*H194,2)</f>
        <v>0</v>
      </c>
      <c r="K194" s="226"/>
      <c r="L194" s="44"/>
      <c r="M194" s="227" t="s">
        <v>1</v>
      </c>
      <c r="N194" s="228" t="s">
        <v>44</v>
      </c>
      <c r="O194" s="91"/>
      <c r="P194" s="229">
        <f>O194*H194</f>
        <v>0</v>
      </c>
      <c r="Q194" s="229">
        <v>0</v>
      </c>
      <c r="R194" s="229">
        <f>Q194*H194</f>
        <v>0</v>
      </c>
      <c r="S194" s="229">
        <v>0</v>
      </c>
      <c r="T194" s="23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1" t="s">
        <v>971</v>
      </c>
      <c r="AT194" s="231" t="s">
        <v>162</v>
      </c>
      <c r="AU194" s="231" t="s">
        <v>90</v>
      </c>
      <c r="AY194" s="17" t="s">
        <v>160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7" t="s">
        <v>87</v>
      </c>
      <c r="BK194" s="232">
        <f>ROUND(I194*H194,2)</f>
        <v>0</v>
      </c>
      <c r="BL194" s="17" t="s">
        <v>971</v>
      </c>
      <c r="BM194" s="231" t="s">
        <v>1278</v>
      </c>
    </row>
    <row r="195" s="2" customFormat="1" ht="24.15" customHeight="1">
      <c r="A195" s="38"/>
      <c r="B195" s="39"/>
      <c r="C195" s="256" t="s">
        <v>276</v>
      </c>
      <c r="D195" s="256" t="s">
        <v>211</v>
      </c>
      <c r="E195" s="257" t="s">
        <v>1279</v>
      </c>
      <c r="F195" s="258" t="s">
        <v>1280</v>
      </c>
      <c r="G195" s="259" t="s">
        <v>214</v>
      </c>
      <c r="H195" s="260">
        <v>0.95999999999999996</v>
      </c>
      <c r="I195" s="261"/>
      <c r="J195" s="262">
        <f>ROUND(I195*H195,2)</f>
        <v>0</v>
      </c>
      <c r="K195" s="263"/>
      <c r="L195" s="264"/>
      <c r="M195" s="265" t="s">
        <v>1</v>
      </c>
      <c r="N195" s="266" t="s">
        <v>44</v>
      </c>
      <c r="O195" s="91"/>
      <c r="P195" s="229">
        <f>O195*H195</f>
        <v>0</v>
      </c>
      <c r="Q195" s="229">
        <v>0</v>
      </c>
      <c r="R195" s="229">
        <f>Q195*H195</f>
        <v>0</v>
      </c>
      <c r="S195" s="229">
        <v>0</v>
      </c>
      <c r="T195" s="23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1" t="s">
        <v>1216</v>
      </c>
      <c r="AT195" s="231" t="s">
        <v>211</v>
      </c>
      <c r="AU195" s="231" t="s">
        <v>90</v>
      </c>
      <c r="AY195" s="17" t="s">
        <v>160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7" t="s">
        <v>87</v>
      </c>
      <c r="BK195" s="232">
        <f>ROUND(I195*H195,2)</f>
        <v>0</v>
      </c>
      <c r="BL195" s="17" t="s">
        <v>971</v>
      </c>
      <c r="BM195" s="231" t="s">
        <v>1281</v>
      </c>
    </row>
    <row r="196" s="12" customFormat="1" ht="22.8" customHeight="1">
      <c r="A196" s="12"/>
      <c r="B196" s="203"/>
      <c r="C196" s="204"/>
      <c r="D196" s="205" t="s">
        <v>78</v>
      </c>
      <c r="E196" s="217" t="s">
        <v>1282</v>
      </c>
      <c r="F196" s="217" t="s">
        <v>1283</v>
      </c>
      <c r="G196" s="204"/>
      <c r="H196" s="204"/>
      <c r="I196" s="207"/>
      <c r="J196" s="218">
        <f>BK196</f>
        <v>0</v>
      </c>
      <c r="K196" s="204"/>
      <c r="L196" s="209"/>
      <c r="M196" s="210"/>
      <c r="N196" s="211"/>
      <c r="O196" s="211"/>
      <c r="P196" s="212">
        <f>SUM(P197:P213)</f>
        <v>0</v>
      </c>
      <c r="Q196" s="211"/>
      <c r="R196" s="212">
        <f>SUM(R197:R213)</f>
        <v>0</v>
      </c>
      <c r="S196" s="211"/>
      <c r="T196" s="213">
        <f>SUM(T197:T213)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4" t="s">
        <v>166</v>
      </c>
      <c r="AT196" s="215" t="s">
        <v>78</v>
      </c>
      <c r="AU196" s="215" t="s">
        <v>87</v>
      </c>
      <c r="AY196" s="214" t="s">
        <v>160</v>
      </c>
      <c r="BK196" s="216">
        <f>SUM(BK197:BK213)</f>
        <v>0</v>
      </c>
    </row>
    <row r="197" s="2" customFormat="1" ht="16.5" customHeight="1">
      <c r="A197" s="38"/>
      <c r="B197" s="39"/>
      <c r="C197" s="219" t="s">
        <v>7</v>
      </c>
      <c r="D197" s="219" t="s">
        <v>162</v>
      </c>
      <c r="E197" s="220" t="s">
        <v>1284</v>
      </c>
      <c r="F197" s="221" t="s">
        <v>1285</v>
      </c>
      <c r="G197" s="222" t="s">
        <v>1006</v>
      </c>
      <c r="H197" s="223">
        <v>1</v>
      </c>
      <c r="I197" s="224"/>
      <c r="J197" s="225">
        <f>ROUND(I197*H197,2)</f>
        <v>0</v>
      </c>
      <c r="K197" s="226"/>
      <c r="L197" s="44"/>
      <c r="M197" s="227" t="s">
        <v>1</v>
      </c>
      <c r="N197" s="228" t="s">
        <v>44</v>
      </c>
      <c r="O197" s="91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1286</v>
      </c>
      <c r="AT197" s="231" t="s">
        <v>162</v>
      </c>
      <c r="AU197" s="231" t="s">
        <v>90</v>
      </c>
      <c r="AY197" s="17" t="s">
        <v>160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87</v>
      </c>
      <c r="BK197" s="232">
        <f>ROUND(I197*H197,2)</f>
        <v>0</v>
      </c>
      <c r="BL197" s="17" t="s">
        <v>1286</v>
      </c>
      <c r="BM197" s="231" t="s">
        <v>1287</v>
      </c>
    </row>
    <row r="198" s="15" customFormat="1">
      <c r="A198" s="15"/>
      <c r="B198" s="272"/>
      <c r="C198" s="273"/>
      <c r="D198" s="235" t="s">
        <v>168</v>
      </c>
      <c r="E198" s="274" t="s">
        <v>1</v>
      </c>
      <c r="F198" s="275" t="s">
        <v>1288</v>
      </c>
      <c r="G198" s="273"/>
      <c r="H198" s="274" t="s">
        <v>1</v>
      </c>
      <c r="I198" s="276"/>
      <c r="J198" s="273"/>
      <c r="K198" s="273"/>
      <c r="L198" s="277"/>
      <c r="M198" s="278"/>
      <c r="N198" s="279"/>
      <c r="O198" s="279"/>
      <c r="P198" s="279"/>
      <c r="Q198" s="279"/>
      <c r="R198" s="279"/>
      <c r="S198" s="279"/>
      <c r="T198" s="280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81" t="s">
        <v>168</v>
      </c>
      <c r="AU198" s="281" t="s">
        <v>90</v>
      </c>
      <c r="AV198" s="15" t="s">
        <v>87</v>
      </c>
      <c r="AW198" s="15" t="s">
        <v>34</v>
      </c>
      <c r="AX198" s="15" t="s">
        <v>79</v>
      </c>
      <c r="AY198" s="281" t="s">
        <v>160</v>
      </c>
    </row>
    <row r="199" s="13" customFormat="1">
      <c r="A199" s="13"/>
      <c r="B199" s="233"/>
      <c r="C199" s="234"/>
      <c r="D199" s="235" t="s">
        <v>168</v>
      </c>
      <c r="E199" s="236" t="s">
        <v>1</v>
      </c>
      <c r="F199" s="237" t="s">
        <v>87</v>
      </c>
      <c r="G199" s="234"/>
      <c r="H199" s="238">
        <v>1</v>
      </c>
      <c r="I199" s="239"/>
      <c r="J199" s="234"/>
      <c r="K199" s="234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168</v>
      </c>
      <c r="AU199" s="244" t="s">
        <v>90</v>
      </c>
      <c r="AV199" s="13" t="s">
        <v>90</v>
      </c>
      <c r="AW199" s="13" t="s">
        <v>34</v>
      </c>
      <c r="AX199" s="13" t="s">
        <v>79</v>
      </c>
      <c r="AY199" s="244" t="s">
        <v>160</v>
      </c>
    </row>
    <row r="200" s="14" customFormat="1">
      <c r="A200" s="14"/>
      <c r="B200" s="245"/>
      <c r="C200" s="246"/>
      <c r="D200" s="235" t="s">
        <v>168</v>
      </c>
      <c r="E200" s="247" t="s">
        <v>1</v>
      </c>
      <c r="F200" s="248" t="s">
        <v>175</v>
      </c>
      <c r="G200" s="246"/>
      <c r="H200" s="249">
        <v>1</v>
      </c>
      <c r="I200" s="250"/>
      <c r="J200" s="246"/>
      <c r="K200" s="246"/>
      <c r="L200" s="251"/>
      <c r="M200" s="252"/>
      <c r="N200" s="253"/>
      <c r="O200" s="253"/>
      <c r="P200" s="253"/>
      <c r="Q200" s="253"/>
      <c r="R200" s="253"/>
      <c r="S200" s="253"/>
      <c r="T200" s="25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5" t="s">
        <v>168</v>
      </c>
      <c r="AU200" s="255" t="s">
        <v>90</v>
      </c>
      <c r="AV200" s="14" t="s">
        <v>166</v>
      </c>
      <c r="AW200" s="14" t="s">
        <v>34</v>
      </c>
      <c r="AX200" s="14" t="s">
        <v>87</v>
      </c>
      <c r="AY200" s="255" t="s">
        <v>160</v>
      </c>
    </row>
    <row r="201" s="2" customFormat="1" ht="16.5" customHeight="1">
      <c r="A201" s="38"/>
      <c r="B201" s="39"/>
      <c r="C201" s="219" t="s">
        <v>291</v>
      </c>
      <c r="D201" s="219" t="s">
        <v>162</v>
      </c>
      <c r="E201" s="220" t="s">
        <v>1289</v>
      </c>
      <c r="F201" s="221" t="s">
        <v>1290</v>
      </c>
      <c r="G201" s="222" t="s">
        <v>1006</v>
      </c>
      <c r="H201" s="223">
        <v>1</v>
      </c>
      <c r="I201" s="224"/>
      <c r="J201" s="225">
        <f>ROUND(I201*H201,2)</f>
        <v>0</v>
      </c>
      <c r="K201" s="226"/>
      <c r="L201" s="44"/>
      <c r="M201" s="227" t="s">
        <v>1</v>
      </c>
      <c r="N201" s="228" t="s">
        <v>44</v>
      </c>
      <c r="O201" s="91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1" t="s">
        <v>1286</v>
      </c>
      <c r="AT201" s="231" t="s">
        <v>162</v>
      </c>
      <c r="AU201" s="231" t="s">
        <v>90</v>
      </c>
      <c r="AY201" s="17" t="s">
        <v>160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7" t="s">
        <v>87</v>
      </c>
      <c r="BK201" s="232">
        <f>ROUND(I201*H201,2)</f>
        <v>0</v>
      </c>
      <c r="BL201" s="17" t="s">
        <v>1286</v>
      </c>
      <c r="BM201" s="231" t="s">
        <v>1291</v>
      </c>
    </row>
    <row r="202" s="2" customFormat="1" ht="16.5" customHeight="1">
      <c r="A202" s="38"/>
      <c r="B202" s="39"/>
      <c r="C202" s="256" t="s">
        <v>296</v>
      </c>
      <c r="D202" s="256" t="s">
        <v>211</v>
      </c>
      <c r="E202" s="257" t="s">
        <v>1292</v>
      </c>
      <c r="F202" s="258" t="s">
        <v>1293</v>
      </c>
      <c r="G202" s="259" t="s">
        <v>1006</v>
      </c>
      <c r="H202" s="260">
        <v>1</v>
      </c>
      <c r="I202" s="261"/>
      <c r="J202" s="262">
        <f>ROUND(I202*H202,2)</f>
        <v>0</v>
      </c>
      <c r="K202" s="263"/>
      <c r="L202" s="264"/>
      <c r="M202" s="265" t="s">
        <v>1</v>
      </c>
      <c r="N202" s="266" t="s">
        <v>44</v>
      </c>
      <c r="O202" s="91"/>
      <c r="P202" s="229">
        <f>O202*H202</f>
        <v>0</v>
      </c>
      <c r="Q202" s="229">
        <v>0</v>
      </c>
      <c r="R202" s="229">
        <f>Q202*H202</f>
        <v>0</v>
      </c>
      <c r="S202" s="229">
        <v>0</v>
      </c>
      <c r="T202" s="23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1" t="s">
        <v>1286</v>
      </c>
      <c r="AT202" s="231" t="s">
        <v>211</v>
      </c>
      <c r="AU202" s="231" t="s">
        <v>90</v>
      </c>
      <c r="AY202" s="17" t="s">
        <v>160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7" t="s">
        <v>87</v>
      </c>
      <c r="BK202" s="232">
        <f>ROUND(I202*H202,2)</f>
        <v>0</v>
      </c>
      <c r="BL202" s="17" t="s">
        <v>1286</v>
      </c>
      <c r="BM202" s="231" t="s">
        <v>1294</v>
      </c>
    </row>
    <row r="203" s="15" customFormat="1">
      <c r="A203" s="15"/>
      <c r="B203" s="272"/>
      <c r="C203" s="273"/>
      <c r="D203" s="235" t="s">
        <v>168</v>
      </c>
      <c r="E203" s="274" t="s">
        <v>1</v>
      </c>
      <c r="F203" s="275" t="s">
        <v>1295</v>
      </c>
      <c r="G203" s="273"/>
      <c r="H203" s="274" t="s">
        <v>1</v>
      </c>
      <c r="I203" s="276"/>
      <c r="J203" s="273"/>
      <c r="K203" s="273"/>
      <c r="L203" s="277"/>
      <c r="M203" s="278"/>
      <c r="N203" s="279"/>
      <c r="O203" s="279"/>
      <c r="P203" s="279"/>
      <c r="Q203" s="279"/>
      <c r="R203" s="279"/>
      <c r="S203" s="279"/>
      <c r="T203" s="280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81" t="s">
        <v>168</v>
      </c>
      <c r="AU203" s="281" t="s">
        <v>90</v>
      </c>
      <c r="AV203" s="15" t="s">
        <v>87</v>
      </c>
      <c r="AW203" s="15" t="s">
        <v>34</v>
      </c>
      <c r="AX203" s="15" t="s">
        <v>79</v>
      </c>
      <c r="AY203" s="281" t="s">
        <v>160</v>
      </c>
    </row>
    <row r="204" s="13" customFormat="1">
      <c r="A204" s="13"/>
      <c r="B204" s="233"/>
      <c r="C204" s="234"/>
      <c r="D204" s="235" t="s">
        <v>168</v>
      </c>
      <c r="E204" s="236" t="s">
        <v>1</v>
      </c>
      <c r="F204" s="237" t="s">
        <v>87</v>
      </c>
      <c r="G204" s="234"/>
      <c r="H204" s="238">
        <v>1</v>
      </c>
      <c r="I204" s="239"/>
      <c r="J204" s="234"/>
      <c r="K204" s="234"/>
      <c r="L204" s="240"/>
      <c r="M204" s="241"/>
      <c r="N204" s="242"/>
      <c r="O204" s="242"/>
      <c r="P204" s="242"/>
      <c r="Q204" s="242"/>
      <c r="R204" s="242"/>
      <c r="S204" s="242"/>
      <c r="T204" s="24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4" t="s">
        <v>168</v>
      </c>
      <c r="AU204" s="244" t="s">
        <v>90</v>
      </c>
      <c r="AV204" s="13" t="s">
        <v>90</v>
      </c>
      <c r="AW204" s="13" t="s">
        <v>34</v>
      </c>
      <c r="AX204" s="13" t="s">
        <v>79</v>
      </c>
      <c r="AY204" s="244" t="s">
        <v>160</v>
      </c>
    </row>
    <row r="205" s="14" customFormat="1">
      <c r="A205" s="14"/>
      <c r="B205" s="245"/>
      <c r="C205" s="246"/>
      <c r="D205" s="235" t="s">
        <v>168</v>
      </c>
      <c r="E205" s="247" t="s">
        <v>1</v>
      </c>
      <c r="F205" s="248" t="s">
        <v>175</v>
      </c>
      <c r="G205" s="246"/>
      <c r="H205" s="249">
        <v>1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5" t="s">
        <v>168</v>
      </c>
      <c r="AU205" s="255" t="s">
        <v>90</v>
      </c>
      <c r="AV205" s="14" t="s">
        <v>166</v>
      </c>
      <c r="AW205" s="14" t="s">
        <v>34</v>
      </c>
      <c r="AX205" s="14" t="s">
        <v>87</v>
      </c>
      <c r="AY205" s="255" t="s">
        <v>160</v>
      </c>
    </row>
    <row r="206" s="2" customFormat="1" ht="21.75" customHeight="1">
      <c r="A206" s="38"/>
      <c r="B206" s="39"/>
      <c r="C206" s="219" t="s">
        <v>302</v>
      </c>
      <c r="D206" s="219" t="s">
        <v>162</v>
      </c>
      <c r="E206" s="220" t="s">
        <v>1296</v>
      </c>
      <c r="F206" s="221" t="s">
        <v>1297</v>
      </c>
      <c r="G206" s="222" t="s">
        <v>364</v>
      </c>
      <c r="H206" s="223">
        <v>1</v>
      </c>
      <c r="I206" s="224"/>
      <c r="J206" s="225">
        <f>ROUND(I206*H206,2)</f>
        <v>0</v>
      </c>
      <c r="K206" s="226"/>
      <c r="L206" s="44"/>
      <c r="M206" s="227" t="s">
        <v>1</v>
      </c>
      <c r="N206" s="228" t="s">
        <v>44</v>
      </c>
      <c r="O206" s="91"/>
      <c r="P206" s="229">
        <f>O206*H206</f>
        <v>0</v>
      </c>
      <c r="Q206" s="229">
        <v>0</v>
      </c>
      <c r="R206" s="229">
        <f>Q206*H206</f>
        <v>0</v>
      </c>
      <c r="S206" s="229">
        <v>0</v>
      </c>
      <c r="T206" s="230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1" t="s">
        <v>1286</v>
      </c>
      <c r="AT206" s="231" t="s">
        <v>162</v>
      </c>
      <c r="AU206" s="231" t="s">
        <v>90</v>
      </c>
      <c r="AY206" s="17" t="s">
        <v>160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7" t="s">
        <v>87</v>
      </c>
      <c r="BK206" s="232">
        <f>ROUND(I206*H206,2)</f>
        <v>0</v>
      </c>
      <c r="BL206" s="17" t="s">
        <v>1286</v>
      </c>
      <c r="BM206" s="231" t="s">
        <v>1298</v>
      </c>
    </row>
    <row r="207" s="15" customFormat="1">
      <c r="A207" s="15"/>
      <c r="B207" s="272"/>
      <c r="C207" s="273"/>
      <c r="D207" s="235" t="s">
        <v>168</v>
      </c>
      <c r="E207" s="274" t="s">
        <v>1</v>
      </c>
      <c r="F207" s="275" t="s">
        <v>1221</v>
      </c>
      <c r="G207" s="273"/>
      <c r="H207" s="274" t="s">
        <v>1</v>
      </c>
      <c r="I207" s="276"/>
      <c r="J207" s="273"/>
      <c r="K207" s="273"/>
      <c r="L207" s="277"/>
      <c r="M207" s="278"/>
      <c r="N207" s="279"/>
      <c r="O207" s="279"/>
      <c r="P207" s="279"/>
      <c r="Q207" s="279"/>
      <c r="R207" s="279"/>
      <c r="S207" s="279"/>
      <c r="T207" s="280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81" t="s">
        <v>168</v>
      </c>
      <c r="AU207" s="281" t="s">
        <v>90</v>
      </c>
      <c r="AV207" s="15" t="s">
        <v>87</v>
      </c>
      <c r="AW207" s="15" t="s">
        <v>34</v>
      </c>
      <c r="AX207" s="15" t="s">
        <v>79</v>
      </c>
      <c r="AY207" s="281" t="s">
        <v>160</v>
      </c>
    </row>
    <row r="208" s="13" customFormat="1">
      <c r="A208" s="13"/>
      <c r="B208" s="233"/>
      <c r="C208" s="234"/>
      <c r="D208" s="235" t="s">
        <v>168</v>
      </c>
      <c r="E208" s="236" t="s">
        <v>1</v>
      </c>
      <c r="F208" s="237" t="s">
        <v>87</v>
      </c>
      <c r="G208" s="234"/>
      <c r="H208" s="238">
        <v>1</v>
      </c>
      <c r="I208" s="239"/>
      <c r="J208" s="234"/>
      <c r="K208" s="234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168</v>
      </c>
      <c r="AU208" s="244" t="s">
        <v>90</v>
      </c>
      <c r="AV208" s="13" t="s">
        <v>90</v>
      </c>
      <c r="AW208" s="13" t="s">
        <v>34</v>
      </c>
      <c r="AX208" s="13" t="s">
        <v>79</v>
      </c>
      <c r="AY208" s="244" t="s">
        <v>160</v>
      </c>
    </row>
    <row r="209" s="14" customFormat="1">
      <c r="A209" s="14"/>
      <c r="B209" s="245"/>
      <c r="C209" s="246"/>
      <c r="D209" s="235" t="s">
        <v>168</v>
      </c>
      <c r="E209" s="247" t="s">
        <v>1</v>
      </c>
      <c r="F209" s="248" t="s">
        <v>175</v>
      </c>
      <c r="G209" s="246"/>
      <c r="H209" s="249">
        <v>1</v>
      </c>
      <c r="I209" s="250"/>
      <c r="J209" s="246"/>
      <c r="K209" s="246"/>
      <c r="L209" s="251"/>
      <c r="M209" s="252"/>
      <c r="N209" s="253"/>
      <c r="O209" s="253"/>
      <c r="P209" s="253"/>
      <c r="Q209" s="253"/>
      <c r="R209" s="253"/>
      <c r="S209" s="253"/>
      <c r="T209" s="25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5" t="s">
        <v>168</v>
      </c>
      <c r="AU209" s="255" t="s">
        <v>90</v>
      </c>
      <c r="AV209" s="14" t="s">
        <v>166</v>
      </c>
      <c r="AW209" s="14" t="s">
        <v>34</v>
      </c>
      <c r="AX209" s="14" t="s">
        <v>87</v>
      </c>
      <c r="AY209" s="255" t="s">
        <v>160</v>
      </c>
    </row>
    <row r="210" s="2" customFormat="1" ht="16.5" customHeight="1">
      <c r="A210" s="38"/>
      <c r="B210" s="39"/>
      <c r="C210" s="219" t="s">
        <v>307</v>
      </c>
      <c r="D210" s="219" t="s">
        <v>162</v>
      </c>
      <c r="E210" s="220" t="s">
        <v>1299</v>
      </c>
      <c r="F210" s="221" t="s">
        <v>1300</v>
      </c>
      <c r="G210" s="222" t="s">
        <v>1301</v>
      </c>
      <c r="H210" s="223">
        <v>1</v>
      </c>
      <c r="I210" s="224"/>
      <c r="J210" s="225">
        <f>ROUND(I210*H210,2)</f>
        <v>0</v>
      </c>
      <c r="K210" s="226"/>
      <c r="L210" s="44"/>
      <c r="M210" s="227" t="s">
        <v>1</v>
      </c>
      <c r="N210" s="228" t="s">
        <v>44</v>
      </c>
      <c r="O210" s="91"/>
      <c r="P210" s="229">
        <f>O210*H210</f>
        <v>0</v>
      </c>
      <c r="Q210" s="229">
        <v>0</v>
      </c>
      <c r="R210" s="229">
        <f>Q210*H210</f>
        <v>0</v>
      </c>
      <c r="S210" s="229">
        <v>0</v>
      </c>
      <c r="T210" s="230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1" t="s">
        <v>1286</v>
      </c>
      <c r="AT210" s="231" t="s">
        <v>162</v>
      </c>
      <c r="AU210" s="231" t="s">
        <v>90</v>
      </c>
      <c r="AY210" s="17" t="s">
        <v>160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7" t="s">
        <v>87</v>
      </c>
      <c r="BK210" s="232">
        <f>ROUND(I210*H210,2)</f>
        <v>0</v>
      </c>
      <c r="BL210" s="17" t="s">
        <v>1286</v>
      </c>
      <c r="BM210" s="231" t="s">
        <v>1302</v>
      </c>
    </row>
    <row r="211" s="15" customFormat="1">
      <c r="A211" s="15"/>
      <c r="B211" s="272"/>
      <c r="C211" s="273"/>
      <c r="D211" s="235" t="s">
        <v>168</v>
      </c>
      <c r="E211" s="274" t="s">
        <v>1</v>
      </c>
      <c r="F211" s="275" t="s">
        <v>1303</v>
      </c>
      <c r="G211" s="273"/>
      <c r="H211" s="274" t="s">
        <v>1</v>
      </c>
      <c r="I211" s="276"/>
      <c r="J211" s="273"/>
      <c r="K211" s="273"/>
      <c r="L211" s="277"/>
      <c r="M211" s="278"/>
      <c r="N211" s="279"/>
      <c r="O211" s="279"/>
      <c r="P211" s="279"/>
      <c r="Q211" s="279"/>
      <c r="R211" s="279"/>
      <c r="S211" s="279"/>
      <c r="T211" s="280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81" t="s">
        <v>168</v>
      </c>
      <c r="AU211" s="281" t="s">
        <v>90</v>
      </c>
      <c r="AV211" s="15" t="s">
        <v>87</v>
      </c>
      <c r="AW211" s="15" t="s">
        <v>34</v>
      </c>
      <c r="AX211" s="15" t="s">
        <v>79</v>
      </c>
      <c r="AY211" s="281" t="s">
        <v>160</v>
      </c>
    </row>
    <row r="212" s="13" customFormat="1">
      <c r="A212" s="13"/>
      <c r="B212" s="233"/>
      <c r="C212" s="234"/>
      <c r="D212" s="235" t="s">
        <v>168</v>
      </c>
      <c r="E212" s="236" t="s">
        <v>1</v>
      </c>
      <c r="F212" s="237" t="s">
        <v>87</v>
      </c>
      <c r="G212" s="234"/>
      <c r="H212" s="238">
        <v>1</v>
      </c>
      <c r="I212" s="239"/>
      <c r="J212" s="234"/>
      <c r="K212" s="234"/>
      <c r="L212" s="240"/>
      <c r="M212" s="241"/>
      <c r="N212" s="242"/>
      <c r="O212" s="242"/>
      <c r="P212" s="242"/>
      <c r="Q212" s="242"/>
      <c r="R212" s="242"/>
      <c r="S212" s="242"/>
      <c r="T212" s="24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4" t="s">
        <v>168</v>
      </c>
      <c r="AU212" s="244" t="s">
        <v>90</v>
      </c>
      <c r="AV212" s="13" t="s">
        <v>90</v>
      </c>
      <c r="AW212" s="13" t="s">
        <v>34</v>
      </c>
      <c r="AX212" s="13" t="s">
        <v>79</v>
      </c>
      <c r="AY212" s="244" t="s">
        <v>160</v>
      </c>
    </row>
    <row r="213" s="14" customFormat="1">
      <c r="A213" s="14"/>
      <c r="B213" s="245"/>
      <c r="C213" s="246"/>
      <c r="D213" s="235" t="s">
        <v>168</v>
      </c>
      <c r="E213" s="247" t="s">
        <v>1</v>
      </c>
      <c r="F213" s="248" t="s">
        <v>175</v>
      </c>
      <c r="G213" s="246"/>
      <c r="H213" s="249">
        <v>1</v>
      </c>
      <c r="I213" s="250"/>
      <c r="J213" s="246"/>
      <c r="K213" s="246"/>
      <c r="L213" s="251"/>
      <c r="M213" s="286"/>
      <c r="N213" s="287"/>
      <c r="O213" s="287"/>
      <c r="P213" s="287"/>
      <c r="Q213" s="287"/>
      <c r="R213" s="287"/>
      <c r="S213" s="287"/>
      <c r="T213" s="288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5" t="s">
        <v>168</v>
      </c>
      <c r="AU213" s="255" t="s">
        <v>90</v>
      </c>
      <c r="AV213" s="14" t="s">
        <v>166</v>
      </c>
      <c r="AW213" s="14" t="s">
        <v>34</v>
      </c>
      <c r="AX213" s="14" t="s">
        <v>87</v>
      </c>
      <c r="AY213" s="255" t="s">
        <v>160</v>
      </c>
    </row>
    <row r="214" s="2" customFormat="1" ht="6.96" customHeight="1">
      <c r="A214" s="38"/>
      <c r="B214" s="66"/>
      <c r="C214" s="67"/>
      <c r="D214" s="67"/>
      <c r="E214" s="67"/>
      <c r="F214" s="67"/>
      <c r="G214" s="67"/>
      <c r="H214" s="67"/>
      <c r="I214" s="67"/>
      <c r="J214" s="67"/>
      <c r="K214" s="67"/>
      <c r="L214" s="44"/>
      <c r="M214" s="38"/>
      <c r="O214" s="38"/>
      <c r="P214" s="38"/>
      <c r="Q214" s="38"/>
      <c r="R214" s="38"/>
      <c r="S214" s="38"/>
      <c r="T214" s="38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</row>
  </sheetData>
  <sheetProtection sheet="1" autoFilter="0" formatColumns="0" formatRows="0" objects="1" scenarios="1" spinCount="100000" saltValue="nND7eIiiNkjIJytg6UdGIRP0exfs0EZd/KGXfIBege9F+cn0FgU79dX/x5/LV9pVsjGDHMHN1bgEnM9dr9L4mg==" hashValue="zmfodL1cUwMLsOSFjcyiUAleW/bsZ03Z5/T9GX/4081DDWBq8CmER0fTNTUEYloqhlZ177Q5SchcaMfU0wqqxQ==" algorithmName="SHA-512" password="CC35"/>
  <autoFilter ref="C121:K213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90</v>
      </c>
    </row>
    <row r="4" s="1" customFormat="1" ht="24.96" customHeight="1">
      <c r="B4" s="20"/>
      <c r="D4" s="138" t="s">
        <v>126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Revitalizace veřejných ploch města Luby - ETAPA II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127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42" t="s">
        <v>1304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19. 10. 2020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">
        <v>36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37</v>
      </c>
      <c r="F24" s="38"/>
      <c r="G24" s="38"/>
      <c r="H24" s="38"/>
      <c r="I24" s="140" t="s">
        <v>28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39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41</v>
      </c>
      <c r="G32" s="38"/>
      <c r="H32" s="38"/>
      <c r="I32" s="152" t="s">
        <v>40</v>
      </c>
      <c r="J32" s="152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40" t="s">
        <v>44</v>
      </c>
      <c r="F33" s="154">
        <f>ROUND((SUM(BE124:BE183)),  2)</f>
        <v>0</v>
      </c>
      <c r="G33" s="38"/>
      <c r="H33" s="38"/>
      <c r="I33" s="155">
        <v>0.20999999999999999</v>
      </c>
      <c r="J33" s="154">
        <f>ROUND(((SUM(BE124:BE183))*I33),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45</v>
      </c>
      <c r="F34" s="154">
        <f>ROUND((SUM(BF124:BF183)),  2)</f>
        <v>0</v>
      </c>
      <c r="G34" s="38"/>
      <c r="H34" s="38"/>
      <c r="I34" s="155">
        <v>0.14999999999999999</v>
      </c>
      <c r="J34" s="154">
        <f>ROUND(((SUM(BF124:BF183))*I34),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46</v>
      </c>
      <c r="F35" s="154">
        <f>ROUND((SUM(BG124:BG183)),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47</v>
      </c>
      <c r="F36" s="154">
        <f>ROUND((SUM(BH124:BH183)),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48</v>
      </c>
      <c r="F37" s="154">
        <f>ROUND((SUM(BI124:BI183)),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Revitalizace veřejných ploch města Luby - ETAPA II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>SO 01-06 - Drobná architektura - Oplocení kontejnerů - Etapa II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Luby u Chebu</v>
      </c>
      <c r="G89" s="40"/>
      <c r="H89" s="40"/>
      <c r="I89" s="32" t="s">
        <v>22</v>
      </c>
      <c r="J89" s="79" t="str">
        <f>IF(J12="","",J12)</f>
        <v>19. 10. 2020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Luby</v>
      </c>
      <c r="G91" s="40"/>
      <c r="H91" s="40"/>
      <c r="I91" s="32" t="s">
        <v>31</v>
      </c>
      <c r="J91" s="36" t="str">
        <f>E21</f>
        <v>A69 - Architekti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 Pavel Šturc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130</v>
      </c>
      <c r="D94" s="176"/>
      <c r="E94" s="176"/>
      <c r="F94" s="176"/>
      <c r="G94" s="176"/>
      <c r="H94" s="176"/>
      <c r="I94" s="176"/>
      <c r="J94" s="177" t="s">
        <v>131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132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133</v>
      </c>
    </row>
    <row r="97" s="9" customFormat="1" ht="24.96" customHeight="1">
      <c r="A97" s="9"/>
      <c r="B97" s="179"/>
      <c r="C97" s="180"/>
      <c r="D97" s="181" t="s">
        <v>134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135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136</v>
      </c>
      <c r="E99" s="188"/>
      <c r="F99" s="188"/>
      <c r="G99" s="188"/>
      <c r="H99" s="188"/>
      <c r="I99" s="188"/>
      <c r="J99" s="189">
        <f>J149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489</v>
      </c>
      <c r="E100" s="188"/>
      <c r="F100" s="188"/>
      <c r="G100" s="188"/>
      <c r="H100" s="188"/>
      <c r="I100" s="188"/>
      <c r="J100" s="189">
        <f>J153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9"/>
      <c r="C101" s="180"/>
      <c r="D101" s="181" t="s">
        <v>141</v>
      </c>
      <c r="E101" s="182"/>
      <c r="F101" s="182"/>
      <c r="G101" s="182"/>
      <c r="H101" s="182"/>
      <c r="I101" s="182"/>
      <c r="J101" s="183">
        <f>J155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5"/>
      <c r="C102" s="186"/>
      <c r="D102" s="187" t="s">
        <v>1305</v>
      </c>
      <c r="E102" s="188"/>
      <c r="F102" s="188"/>
      <c r="G102" s="188"/>
      <c r="H102" s="188"/>
      <c r="I102" s="188"/>
      <c r="J102" s="189">
        <f>J156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1306</v>
      </c>
      <c r="E103" s="188"/>
      <c r="F103" s="188"/>
      <c r="G103" s="188"/>
      <c r="H103" s="188"/>
      <c r="I103" s="188"/>
      <c r="J103" s="189">
        <f>J166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1307</v>
      </c>
      <c r="E104" s="188"/>
      <c r="F104" s="188"/>
      <c r="G104" s="188"/>
      <c r="H104" s="188"/>
      <c r="I104" s="188"/>
      <c r="J104" s="189">
        <f>J177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145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74" t="str">
        <f>E7</f>
        <v>Revitalizace veřejných ploch města Luby - ETAPA II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127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30" customHeight="1">
      <c r="A116" s="38"/>
      <c r="B116" s="39"/>
      <c r="C116" s="40"/>
      <c r="D116" s="40"/>
      <c r="E116" s="76" t="str">
        <f>E9</f>
        <v>SO 01-06 - Drobná architektura - Oplocení kontejnerů - Etapa II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Luby u Chebu</v>
      </c>
      <c r="G118" s="40"/>
      <c r="H118" s="40"/>
      <c r="I118" s="32" t="s">
        <v>22</v>
      </c>
      <c r="J118" s="79" t="str">
        <f>IF(J12="","",J12)</f>
        <v>19. 10. 2020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>Město Luby</v>
      </c>
      <c r="G120" s="40"/>
      <c r="H120" s="40"/>
      <c r="I120" s="32" t="s">
        <v>31</v>
      </c>
      <c r="J120" s="36" t="str">
        <f>E21</f>
        <v>A69 - Architekti s.r.o.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29</v>
      </c>
      <c r="D121" s="40"/>
      <c r="E121" s="40"/>
      <c r="F121" s="27" t="str">
        <f>IF(E18="","",E18)</f>
        <v>Vyplň údaj</v>
      </c>
      <c r="G121" s="40"/>
      <c r="H121" s="40"/>
      <c r="I121" s="32" t="s">
        <v>35</v>
      </c>
      <c r="J121" s="36" t="str">
        <f>E24</f>
        <v>Ing. Pavel Šturc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146</v>
      </c>
      <c r="D123" s="194" t="s">
        <v>64</v>
      </c>
      <c r="E123" s="194" t="s">
        <v>60</v>
      </c>
      <c r="F123" s="194" t="s">
        <v>61</v>
      </c>
      <c r="G123" s="194" t="s">
        <v>147</v>
      </c>
      <c r="H123" s="194" t="s">
        <v>148</v>
      </c>
      <c r="I123" s="194" t="s">
        <v>149</v>
      </c>
      <c r="J123" s="195" t="s">
        <v>131</v>
      </c>
      <c r="K123" s="196" t="s">
        <v>150</v>
      </c>
      <c r="L123" s="197"/>
      <c r="M123" s="100" t="s">
        <v>1</v>
      </c>
      <c r="N123" s="101" t="s">
        <v>43</v>
      </c>
      <c r="O123" s="101" t="s">
        <v>151</v>
      </c>
      <c r="P123" s="101" t="s">
        <v>152</v>
      </c>
      <c r="Q123" s="101" t="s">
        <v>153</v>
      </c>
      <c r="R123" s="101" t="s">
        <v>154</v>
      </c>
      <c r="S123" s="101" t="s">
        <v>155</v>
      </c>
      <c r="T123" s="102" t="s">
        <v>156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157</v>
      </c>
      <c r="D124" s="40"/>
      <c r="E124" s="40"/>
      <c r="F124" s="40"/>
      <c r="G124" s="40"/>
      <c r="H124" s="40"/>
      <c r="I124" s="40"/>
      <c r="J124" s="198">
        <f>BK124</f>
        <v>0</v>
      </c>
      <c r="K124" s="40"/>
      <c r="L124" s="44"/>
      <c r="M124" s="103"/>
      <c r="N124" s="199"/>
      <c r="O124" s="104"/>
      <c r="P124" s="200">
        <f>P125+P155</f>
        <v>0</v>
      </c>
      <c r="Q124" s="104"/>
      <c r="R124" s="200">
        <f>R125+R155</f>
        <v>2.2337895236200001</v>
      </c>
      <c r="S124" s="104"/>
      <c r="T124" s="201">
        <f>T125+T155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78</v>
      </c>
      <c r="AU124" s="17" t="s">
        <v>133</v>
      </c>
      <c r="BK124" s="202">
        <f>BK125+BK155</f>
        <v>0</v>
      </c>
    </row>
    <row r="125" s="12" customFormat="1" ht="25.92" customHeight="1">
      <c r="A125" s="12"/>
      <c r="B125" s="203"/>
      <c r="C125" s="204"/>
      <c r="D125" s="205" t="s">
        <v>78</v>
      </c>
      <c r="E125" s="206" t="s">
        <v>158</v>
      </c>
      <c r="F125" s="206" t="s">
        <v>159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P126+P149+P153</f>
        <v>0</v>
      </c>
      <c r="Q125" s="211"/>
      <c r="R125" s="212">
        <f>R126+R149+R153</f>
        <v>1.79850198606</v>
      </c>
      <c r="S125" s="211"/>
      <c r="T125" s="213">
        <f>T126+T149+T153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87</v>
      </c>
      <c r="AT125" s="215" t="s">
        <v>78</v>
      </c>
      <c r="AU125" s="215" t="s">
        <v>79</v>
      </c>
      <c r="AY125" s="214" t="s">
        <v>160</v>
      </c>
      <c r="BK125" s="216">
        <f>BK126+BK149+BK153</f>
        <v>0</v>
      </c>
    </row>
    <row r="126" s="12" customFormat="1" ht="22.8" customHeight="1">
      <c r="A126" s="12"/>
      <c r="B126" s="203"/>
      <c r="C126" s="204"/>
      <c r="D126" s="205" t="s">
        <v>78</v>
      </c>
      <c r="E126" s="217" t="s">
        <v>87</v>
      </c>
      <c r="F126" s="217" t="s">
        <v>161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SUM(P127:P148)</f>
        <v>0</v>
      </c>
      <c r="Q126" s="211"/>
      <c r="R126" s="212">
        <f>SUM(R127:R148)</f>
        <v>0</v>
      </c>
      <c r="S126" s="211"/>
      <c r="T126" s="213">
        <f>SUM(T127:T148)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87</v>
      </c>
      <c r="AT126" s="215" t="s">
        <v>78</v>
      </c>
      <c r="AU126" s="215" t="s">
        <v>87</v>
      </c>
      <c r="AY126" s="214" t="s">
        <v>160</v>
      </c>
      <c r="BK126" s="216">
        <f>SUM(BK127:BK148)</f>
        <v>0</v>
      </c>
    </row>
    <row r="127" s="2" customFormat="1" ht="21.75" customHeight="1">
      <c r="A127" s="38"/>
      <c r="B127" s="39"/>
      <c r="C127" s="219" t="s">
        <v>87</v>
      </c>
      <c r="D127" s="219" t="s">
        <v>162</v>
      </c>
      <c r="E127" s="220" t="s">
        <v>1308</v>
      </c>
      <c r="F127" s="221" t="s">
        <v>1309</v>
      </c>
      <c r="G127" s="222" t="s">
        <v>165</v>
      </c>
      <c r="H127" s="223">
        <v>0.089999999999999997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44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166</v>
      </c>
      <c r="AT127" s="231" t="s">
        <v>162</v>
      </c>
      <c r="AU127" s="231" t="s">
        <v>90</v>
      </c>
      <c r="AY127" s="17" t="s">
        <v>160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87</v>
      </c>
      <c r="BK127" s="232">
        <f>ROUND(I127*H127,2)</f>
        <v>0</v>
      </c>
      <c r="BL127" s="17" t="s">
        <v>166</v>
      </c>
      <c r="BM127" s="231" t="s">
        <v>1310</v>
      </c>
    </row>
    <row r="128" s="13" customFormat="1">
      <c r="A128" s="13"/>
      <c r="B128" s="233"/>
      <c r="C128" s="234"/>
      <c r="D128" s="235" t="s">
        <v>168</v>
      </c>
      <c r="E128" s="236" t="s">
        <v>1</v>
      </c>
      <c r="F128" s="237" t="s">
        <v>1311</v>
      </c>
      <c r="G128" s="234"/>
      <c r="H128" s="238">
        <v>0.089999999999999997</v>
      </c>
      <c r="I128" s="239"/>
      <c r="J128" s="234"/>
      <c r="K128" s="234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168</v>
      </c>
      <c r="AU128" s="244" t="s">
        <v>90</v>
      </c>
      <c r="AV128" s="13" t="s">
        <v>90</v>
      </c>
      <c r="AW128" s="13" t="s">
        <v>34</v>
      </c>
      <c r="AX128" s="13" t="s">
        <v>79</v>
      </c>
      <c r="AY128" s="244" t="s">
        <v>160</v>
      </c>
    </row>
    <row r="129" s="14" customFormat="1">
      <c r="A129" s="14"/>
      <c r="B129" s="245"/>
      <c r="C129" s="246"/>
      <c r="D129" s="235" t="s">
        <v>168</v>
      </c>
      <c r="E129" s="247" t="s">
        <v>1</v>
      </c>
      <c r="F129" s="248" t="s">
        <v>175</v>
      </c>
      <c r="G129" s="246"/>
      <c r="H129" s="249">
        <v>0.089999999999999997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5" t="s">
        <v>168</v>
      </c>
      <c r="AU129" s="255" t="s">
        <v>90</v>
      </c>
      <c r="AV129" s="14" t="s">
        <v>166</v>
      </c>
      <c r="AW129" s="14" t="s">
        <v>34</v>
      </c>
      <c r="AX129" s="14" t="s">
        <v>87</v>
      </c>
      <c r="AY129" s="255" t="s">
        <v>160</v>
      </c>
    </row>
    <row r="130" s="2" customFormat="1" ht="24.15" customHeight="1">
      <c r="A130" s="38"/>
      <c r="B130" s="39"/>
      <c r="C130" s="219" t="s">
        <v>90</v>
      </c>
      <c r="D130" s="219" t="s">
        <v>162</v>
      </c>
      <c r="E130" s="220" t="s">
        <v>1312</v>
      </c>
      <c r="F130" s="221" t="s">
        <v>1313</v>
      </c>
      <c r="G130" s="222" t="s">
        <v>165</v>
      </c>
      <c r="H130" s="223">
        <v>0.81000000000000005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44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166</v>
      </c>
      <c r="AT130" s="231" t="s">
        <v>162</v>
      </c>
      <c r="AU130" s="231" t="s">
        <v>90</v>
      </c>
      <c r="AY130" s="17" t="s">
        <v>160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87</v>
      </c>
      <c r="BK130" s="232">
        <f>ROUND(I130*H130,2)</f>
        <v>0</v>
      </c>
      <c r="BL130" s="17" t="s">
        <v>166</v>
      </c>
      <c r="BM130" s="231" t="s">
        <v>1314</v>
      </c>
    </row>
    <row r="131" s="13" customFormat="1">
      <c r="A131" s="13"/>
      <c r="B131" s="233"/>
      <c r="C131" s="234"/>
      <c r="D131" s="235" t="s">
        <v>168</v>
      </c>
      <c r="E131" s="236" t="s">
        <v>1</v>
      </c>
      <c r="F131" s="237" t="s">
        <v>1315</v>
      </c>
      <c r="G131" s="234"/>
      <c r="H131" s="238">
        <v>0.81000000000000005</v>
      </c>
      <c r="I131" s="239"/>
      <c r="J131" s="234"/>
      <c r="K131" s="234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168</v>
      </c>
      <c r="AU131" s="244" t="s">
        <v>90</v>
      </c>
      <c r="AV131" s="13" t="s">
        <v>90</v>
      </c>
      <c r="AW131" s="13" t="s">
        <v>34</v>
      </c>
      <c r="AX131" s="13" t="s">
        <v>79</v>
      </c>
      <c r="AY131" s="244" t="s">
        <v>160</v>
      </c>
    </row>
    <row r="132" s="14" customFormat="1">
      <c r="A132" s="14"/>
      <c r="B132" s="245"/>
      <c r="C132" s="246"/>
      <c r="D132" s="235" t="s">
        <v>168</v>
      </c>
      <c r="E132" s="247" t="s">
        <v>1</v>
      </c>
      <c r="F132" s="248" t="s">
        <v>175</v>
      </c>
      <c r="G132" s="246"/>
      <c r="H132" s="249">
        <v>0.81000000000000005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5" t="s">
        <v>168</v>
      </c>
      <c r="AU132" s="255" t="s">
        <v>90</v>
      </c>
      <c r="AV132" s="14" t="s">
        <v>166</v>
      </c>
      <c r="AW132" s="14" t="s">
        <v>34</v>
      </c>
      <c r="AX132" s="14" t="s">
        <v>87</v>
      </c>
      <c r="AY132" s="255" t="s">
        <v>160</v>
      </c>
    </row>
    <row r="133" s="2" customFormat="1" ht="37.8" customHeight="1">
      <c r="A133" s="38"/>
      <c r="B133" s="39"/>
      <c r="C133" s="219" t="s">
        <v>180</v>
      </c>
      <c r="D133" s="219" t="s">
        <v>162</v>
      </c>
      <c r="E133" s="220" t="s">
        <v>185</v>
      </c>
      <c r="F133" s="221" t="s">
        <v>512</v>
      </c>
      <c r="G133" s="222" t="s">
        <v>165</v>
      </c>
      <c r="H133" s="223">
        <v>0.76500000000000001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44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166</v>
      </c>
      <c r="AT133" s="231" t="s">
        <v>162</v>
      </c>
      <c r="AU133" s="231" t="s">
        <v>90</v>
      </c>
      <c r="AY133" s="17" t="s">
        <v>160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87</v>
      </c>
      <c r="BK133" s="232">
        <f>ROUND(I133*H133,2)</f>
        <v>0</v>
      </c>
      <c r="BL133" s="17" t="s">
        <v>166</v>
      </c>
      <c r="BM133" s="231" t="s">
        <v>1316</v>
      </c>
    </row>
    <row r="134" s="13" customFormat="1">
      <c r="A134" s="13"/>
      <c r="B134" s="233"/>
      <c r="C134" s="234"/>
      <c r="D134" s="235" t="s">
        <v>168</v>
      </c>
      <c r="E134" s="236" t="s">
        <v>1</v>
      </c>
      <c r="F134" s="237" t="s">
        <v>1317</v>
      </c>
      <c r="G134" s="234"/>
      <c r="H134" s="238">
        <v>0.089999999999999997</v>
      </c>
      <c r="I134" s="239"/>
      <c r="J134" s="234"/>
      <c r="K134" s="234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168</v>
      </c>
      <c r="AU134" s="244" t="s">
        <v>90</v>
      </c>
      <c r="AV134" s="13" t="s">
        <v>90</v>
      </c>
      <c r="AW134" s="13" t="s">
        <v>34</v>
      </c>
      <c r="AX134" s="13" t="s">
        <v>79</v>
      </c>
      <c r="AY134" s="244" t="s">
        <v>160</v>
      </c>
    </row>
    <row r="135" s="13" customFormat="1">
      <c r="A135" s="13"/>
      <c r="B135" s="233"/>
      <c r="C135" s="234"/>
      <c r="D135" s="235" t="s">
        <v>168</v>
      </c>
      <c r="E135" s="236" t="s">
        <v>1</v>
      </c>
      <c r="F135" s="237" t="s">
        <v>1318</v>
      </c>
      <c r="G135" s="234"/>
      <c r="H135" s="238">
        <v>0.81000000000000005</v>
      </c>
      <c r="I135" s="239"/>
      <c r="J135" s="234"/>
      <c r="K135" s="234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168</v>
      </c>
      <c r="AU135" s="244" t="s">
        <v>90</v>
      </c>
      <c r="AV135" s="13" t="s">
        <v>90</v>
      </c>
      <c r="AW135" s="13" t="s">
        <v>34</v>
      </c>
      <c r="AX135" s="13" t="s">
        <v>79</v>
      </c>
      <c r="AY135" s="244" t="s">
        <v>160</v>
      </c>
    </row>
    <row r="136" s="13" customFormat="1">
      <c r="A136" s="13"/>
      <c r="B136" s="233"/>
      <c r="C136" s="234"/>
      <c r="D136" s="235" t="s">
        <v>168</v>
      </c>
      <c r="E136" s="236" t="s">
        <v>1</v>
      </c>
      <c r="F136" s="237" t="s">
        <v>1319</v>
      </c>
      <c r="G136" s="234"/>
      <c r="H136" s="238">
        <v>-0.13500000000000001</v>
      </c>
      <c r="I136" s="239"/>
      <c r="J136" s="234"/>
      <c r="K136" s="234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168</v>
      </c>
      <c r="AU136" s="244" t="s">
        <v>90</v>
      </c>
      <c r="AV136" s="13" t="s">
        <v>90</v>
      </c>
      <c r="AW136" s="13" t="s">
        <v>34</v>
      </c>
      <c r="AX136" s="13" t="s">
        <v>79</v>
      </c>
      <c r="AY136" s="244" t="s">
        <v>160</v>
      </c>
    </row>
    <row r="137" s="14" customFormat="1">
      <c r="A137" s="14"/>
      <c r="B137" s="245"/>
      <c r="C137" s="246"/>
      <c r="D137" s="235" t="s">
        <v>168</v>
      </c>
      <c r="E137" s="247" t="s">
        <v>1</v>
      </c>
      <c r="F137" s="248" t="s">
        <v>175</v>
      </c>
      <c r="G137" s="246"/>
      <c r="H137" s="249">
        <v>0.76500000000000001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5" t="s">
        <v>168</v>
      </c>
      <c r="AU137" s="255" t="s">
        <v>90</v>
      </c>
      <c r="AV137" s="14" t="s">
        <v>166</v>
      </c>
      <c r="AW137" s="14" t="s">
        <v>34</v>
      </c>
      <c r="AX137" s="14" t="s">
        <v>87</v>
      </c>
      <c r="AY137" s="255" t="s">
        <v>160</v>
      </c>
    </row>
    <row r="138" s="2" customFormat="1" ht="37.8" customHeight="1">
      <c r="A138" s="38"/>
      <c r="B138" s="39"/>
      <c r="C138" s="219" t="s">
        <v>166</v>
      </c>
      <c r="D138" s="219" t="s">
        <v>162</v>
      </c>
      <c r="E138" s="220" t="s">
        <v>190</v>
      </c>
      <c r="F138" s="221" t="s">
        <v>1320</v>
      </c>
      <c r="G138" s="222" t="s">
        <v>165</v>
      </c>
      <c r="H138" s="223">
        <v>8.4149999999999991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44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166</v>
      </c>
      <c r="AT138" s="231" t="s">
        <v>162</v>
      </c>
      <c r="AU138" s="231" t="s">
        <v>90</v>
      </c>
      <c r="AY138" s="17" t="s">
        <v>160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87</v>
      </c>
      <c r="BK138" s="232">
        <f>ROUND(I138*H138,2)</f>
        <v>0</v>
      </c>
      <c r="BL138" s="17" t="s">
        <v>166</v>
      </c>
      <c r="BM138" s="231" t="s">
        <v>1321</v>
      </c>
    </row>
    <row r="139" s="13" customFormat="1">
      <c r="A139" s="13"/>
      <c r="B139" s="233"/>
      <c r="C139" s="234"/>
      <c r="D139" s="235" t="s">
        <v>168</v>
      </c>
      <c r="E139" s="236" t="s">
        <v>1</v>
      </c>
      <c r="F139" s="237" t="s">
        <v>1317</v>
      </c>
      <c r="G139" s="234"/>
      <c r="H139" s="238">
        <v>0.089999999999999997</v>
      </c>
      <c r="I139" s="239"/>
      <c r="J139" s="234"/>
      <c r="K139" s="234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168</v>
      </c>
      <c r="AU139" s="244" t="s">
        <v>90</v>
      </c>
      <c r="AV139" s="13" t="s">
        <v>90</v>
      </c>
      <c r="AW139" s="13" t="s">
        <v>34</v>
      </c>
      <c r="AX139" s="13" t="s">
        <v>79</v>
      </c>
      <c r="AY139" s="244" t="s">
        <v>160</v>
      </c>
    </row>
    <row r="140" s="13" customFormat="1">
      <c r="A140" s="13"/>
      <c r="B140" s="233"/>
      <c r="C140" s="234"/>
      <c r="D140" s="235" t="s">
        <v>168</v>
      </c>
      <c r="E140" s="236" t="s">
        <v>1</v>
      </c>
      <c r="F140" s="237" t="s">
        <v>1318</v>
      </c>
      <c r="G140" s="234"/>
      <c r="H140" s="238">
        <v>0.81000000000000005</v>
      </c>
      <c r="I140" s="239"/>
      <c r="J140" s="234"/>
      <c r="K140" s="234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168</v>
      </c>
      <c r="AU140" s="244" t="s">
        <v>90</v>
      </c>
      <c r="AV140" s="13" t="s">
        <v>90</v>
      </c>
      <c r="AW140" s="13" t="s">
        <v>34</v>
      </c>
      <c r="AX140" s="13" t="s">
        <v>79</v>
      </c>
      <c r="AY140" s="244" t="s">
        <v>160</v>
      </c>
    </row>
    <row r="141" s="13" customFormat="1">
      <c r="A141" s="13"/>
      <c r="B141" s="233"/>
      <c r="C141" s="234"/>
      <c r="D141" s="235" t="s">
        <v>168</v>
      </c>
      <c r="E141" s="236" t="s">
        <v>1</v>
      </c>
      <c r="F141" s="237" t="s">
        <v>1319</v>
      </c>
      <c r="G141" s="234"/>
      <c r="H141" s="238">
        <v>-0.13500000000000001</v>
      </c>
      <c r="I141" s="239"/>
      <c r="J141" s="234"/>
      <c r="K141" s="234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168</v>
      </c>
      <c r="AU141" s="244" t="s">
        <v>90</v>
      </c>
      <c r="AV141" s="13" t="s">
        <v>90</v>
      </c>
      <c r="AW141" s="13" t="s">
        <v>34</v>
      </c>
      <c r="AX141" s="13" t="s">
        <v>79</v>
      </c>
      <c r="AY141" s="244" t="s">
        <v>160</v>
      </c>
    </row>
    <row r="142" s="14" customFormat="1">
      <c r="A142" s="14"/>
      <c r="B142" s="245"/>
      <c r="C142" s="246"/>
      <c r="D142" s="235" t="s">
        <v>168</v>
      </c>
      <c r="E142" s="247" t="s">
        <v>1</v>
      </c>
      <c r="F142" s="248" t="s">
        <v>175</v>
      </c>
      <c r="G142" s="246"/>
      <c r="H142" s="249">
        <v>0.76500000000000001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5" t="s">
        <v>168</v>
      </c>
      <c r="AU142" s="255" t="s">
        <v>90</v>
      </c>
      <c r="AV142" s="14" t="s">
        <v>166</v>
      </c>
      <c r="AW142" s="14" t="s">
        <v>34</v>
      </c>
      <c r="AX142" s="14" t="s">
        <v>87</v>
      </c>
      <c r="AY142" s="255" t="s">
        <v>160</v>
      </c>
    </row>
    <row r="143" s="13" customFormat="1">
      <c r="A143" s="13"/>
      <c r="B143" s="233"/>
      <c r="C143" s="234"/>
      <c r="D143" s="235" t="s">
        <v>168</v>
      </c>
      <c r="E143" s="234"/>
      <c r="F143" s="237" t="s">
        <v>1322</v>
      </c>
      <c r="G143" s="234"/>
      <c r="H143" s="238">
        <v>8.4149999999999991</v>
      </c>
      <c r="I143" s="239"/>
      <c r="J143" s="234"/>
      <c r="K143" s="234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168</v>
      </c>
      <c r="AU143" s="244" t="s">
        <v>90</v>
      </c>
      <c r="AV143" s="13" t="s">
        <v>90</v>
      </c>
      <c r="AW143" s="13" t="s">
        <v>4</v>
      </c>
      <c r="AX143" s="13" t="s">
        <v>87</v>
      </c>
      <c r="AY143" s="244" t="s">
        <v>160</v>
      </c>
    </row>
    <row r="144" s="2" customFormat="1" ht="16.5" customHeight="1">
      <c r="A144" s="38"/>
      <c r="B144" s="39"/>
      <c r="C144" s="219" t="s">
        <v>189</v>
      </c>
      <c r="D144" s="219" t="s">
        <v>162</v>
      </c>
      <c r="E144" s="220" t="s">
        <v>1323</v>
      </c>
      <c r="F144" s="221" t="s">
        <v>1324</v>
      </c>
      <c r="G144" s="222" t="s">
        <v>165</v>
      </c>
      <c r="H144" s="223">
        <v>0.76500000000000001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44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166</v>
      </c>
      <c r="AT144" s="231" t="s">
        <v>162</v>
      </c>
      <c r="AU144" s="231" t="s">
        <v>90</v>
      </c>
      <c r="AY144" s="17" t="s">
        <v>160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87</v>
      </c>
      <c r="BK144" s="232">
        <f>ROUND(I144*H144,2)</f>
        <v>0</v>
      </c>
      <c r="BL144" s="17" t="s">
        <v>166</v>
      </c>
      <c r="BM144" s="231" t="s">
        <v>1325</v>
      </c>
    </row>
    <row r="145" s="2" customFormat="1" ht="33" customHeight="1">
      <c r="A145" s="38"/>
      <c r="B145" s="39"/>
      <c r="C145" s="219" t="s">
        <v>194</v>
      </c>
      <c r="D145" s="219" t="s">
        <v>162</v>
      </c>
      <c r="E145" s="220" t="s">
        <v>520</v>
      </c>
      <c r="F145" s="221" t="s">
        <v>521</v>
      </c>
      <c r="G145" s="222" t="s">
        <v>214</v>
      </c>
      <c r="H145" s="223">
        <v>1.454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44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166</v>
      </c>
      <c r="AT145" s="231" t="s">
        <v>162</v>
      </c>
      <c r="AU145" s="231" t="s">
        <v>90</v>
      </c>
      <c r="AY145" s="17" t="s">
        <v>160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87</v>
      </c>
      <c r="BK145" s="232">
        <f>ROUND(I145*H145,2)</f>
        <v>0</v>
      </c>
      <c r="BL145" s="17" t="s">
        <v>166</v>
      </c>
      <c r="BM145" s="231" t="s">
        <v>1326</v>
      </c>
    </row>
    <row r="146" s="13" customFormat="1">
      <c r="A146" s="13"/>
      <c r="B146" s="233"/>
      <c r="C146" s="234"/>
      <c r="D146" s="235" t="s">
        <v>168</v>
      </c>
      <c r="E146" s="234"/>
      <c r="F146" s="237" t="s">
        <v>1327</v>
      </c>
      <c r="G146" s="234"/>
      <c r="H146" s="238">
        <v>1.454</v>
      </c>
      <c r="I146" s="239"/>
      <c r="J146" s="234"/>
      <c r="K146" s="234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168</v>
      </c>
      <c r="AU146" s="244" t="s">
        <v>90</v>
      </c>
      <c r="AV146" s="13" t="s">
        <v>90</v>
      </c>
      <c r="AW146" s="13" t="s">
        <v>4</v>
      </c>
      <c r="AX146" s="13" t="s">
        <v>87</v>
      </c>
      <c r="AY146" s="244" t="s">
        <v>160</v>
      </c>
    </row>
    <row r="147" s="2" customFormat="1" ht="24.15" customHeight="1">
      <c r="A147" s="38"/>
      <c r="B147" s="39"/>
      <c r="C147" s="219" t="s">
        <v>199</v>
      </c>
      <c r="D147" s="219" t="s">
        <v>162</v>
      </c>
      <c r="E147" s="220" t="s">
        <v>1328</v>
      </c>
      <c r="F147" s="221" t="s">
        <v>1329</v>
      </c>
      <c r="G147" s="222" t="s">
        <v>165</v>
      </c>
      <c r="H147" s="223">
        <v>0.13500000000000001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44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166</v>
      </c>
      <c r="AT147" s="231" t="s">
        <v>162</v>
      </c>
      <c r="AU147" s="231" t="s">
        <v>90</v>
      </c>
      <c r="AY147" s="17" t="s">
        <v>160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87</v>
      </c>
      <c r="BK147" s="232">
        <f>ROUND(I147*H147,2)</f>
        <v>0</v>
      </c>
      <c r="BL147" s="17" t="s">
        <v>166</v>
      </c>
      <c r="BM147" s="231" t="s">
        <v>1330</v>
      </c>
    </row>
    <row r="148" s="13" customFormat="1">
      <c r="A148" s="13"/>
      <c r="B148" s="233"/>
      <c r="C148" s="234"/>
      <c r="D148" s="235" t="s">
        <v>168</v>
      </c>
      <c r="E148" s="236" t="s">
        <v>1</v>
      </c>
      <c r="F148" s="237" t="s">
        <v>1331</v>
      </c>
      <c r="G148" s="234"/>
      <c r="H148" s="238">
        <v>0.13500000000000001</v>
      </c>
      <c r="I148" s="239"/>
      <c r="J148" s="234"/>
      <c r="K148" s="234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168</v>
      </c>
      <c r="AU148" s="244" t="s">
        <v>90</v>
      </c>
      <c r="AV148" s="13" t="s">
        <v>90</v>
      </c>
      <c r="AW148" s="13" t="s">
        <v>34</v>
      </c>
      <c r="AX148" s="13" t="s">
        <v>87</v>
      </c>
      <c r="AY148" s="244" t="s">
        <v>160</v>
      </c>
    </row>
    <row r="149" s="12" customFormat="1" ht="22.8" customHeight="1">
      <c r="A149" s="12"/>
      <c r="B149" s="203"/>
      <c r="C149" s="204"/>
      <c r="D149" s="205" t="s">
        <v>78</v>
      </c>
      <c r="E149" s="217" t="s">
        <v>90</v>
      </c>
      <c r="F149" s="217" t="s">
        <v>238</v>
      </c>
      <c r="G149" s="204"/>
      <c r="H149" s="204"/>
      <c r="I149" s="207"/>
      <c r="J149" s="218">
        <f>BK149</f>
        <v>0</v>
      </c>
      <c r="K149" s="204"/>
      <c r="L149" s="209"/>
      <c r="M149" s="210"/>
      <c r="N149" s="211"/>
      <c r="O149" s="211"/>
      <c r="P149" s="212">
        <f>SUM(P150:P152)</f>
        <v>0</v>
      </c>
      <c r="Q149" s="211"/>
      <c r="R149" s="212">
        <f>SUM(R150:R152)</f>
        <v>1.7602819860600001</v>
      </c>
      <c r="S149" s="211"/>
      <c r="T149" s="213">
        <f>SUM(T150:T152)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4" t="s">
        <v>87</v>
      </c>
      <c r="AT149" s="215" t="s">
        <v>78</v>
      </c>
      <c r="AU149" s="215" t="s">
        <v>87</v>
      </c>
      <c r="AY149" s="214" t="s">
        <v>160</v>
      </c>
      <c r="BK149" s="216">
        <f>SUM(BK150:BK152)</f>
        <v>0</v>
      </c>
    </row>
    <row r="150" s="2" customFormat="1" ht="24.15" customHeight="1">
      <c r="A150" s="38"/>
      <c r="B150" s="39"/>
      <c r="C150" s="219" t="s">
        <v>204</v>
      </c>
      <c r="D150" s="219" t="s">
        <v>162</v>
      </c>
      <c r="E150" s="220" t="s">
        <v>1332</v>
      </c>
      <c r="F150" s="221" t="s">
        <v>1333</v>
      </c>
      <c r="G150" s="222" t="s">
        <v>165</v>
      </c>
      <c r="H150" s="223">
        <v>0.76500000000000001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44</v>
      </c>
      <c r="O150" s="91"/>
      <c r="P150" s="229">
        <f>O150*H150</f>
        <v>0</v>
      </c>
      <c r="Q150" s="229">
        <v>2.3010222040000001</v>
      </c>
      <c r="R150" s="229">
        <f>Q150*H150</f>
        <v>1.7602819860600001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166</v>
      </c>
      <c r="AT150" s="231" t="s">
        <v>162</v>
      </c>
      <c r="AU150" s="231" t="s">
        <v>90</v>
      </c>
      <c r="AY150" s="17" t="s">
        <v>160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87</v>
      </c>
      <c r="BK150" s="232">
        <f>ROUND(I150*H150,2)</f>
        <v>0</v>
      </c>
      <c r="BL150" s="17" t="s">
        <v>166</v>
      </c>
      <c r="BM150" s="231" t="s">
        <v>1334</v>
      </c>
    </row>
    <row r="151" s="13" customFormat="1">
      <c r="A151" s="13"/>
      <c r="B151" s="233"/>
      <c r="C151" s="234"/>
      <c r="D151" s="235" t="s">
        <v>168</v>
      </c>
      <c r="E151" s="236" t="s">
        <v>1</v>
      </c>
      <c r="F151" s="237" t="s">
        <v>1335</v>
      </c>
      <c r="G151" s="234"/>
      <c r="H151" s="238">
        <v>0.76500000000000001</v>
      </c>
      <c r="I151" s="239"/>
      <c r="J151" s="234"/>
      <c r="K151" s="234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168</v>
      </c>
      <c r="AU151" s="244" t="s">
        <v>90</v>
      </c>
      <c r="AV151" s="13" t="s">
        <v>90</v>
      </c>
      <c r="AW151" s="13" t="s">
        <v>34</v>
      </c>
      <c r="AX151" s="13" t="s">
        <v>79</v>
      </c>
      <c r="AY151" s="244" t="s">
        <v>160</v>
      </c>
    </row>
    <row r="152" s="14" customFormat="1">
      <c r="A152" s="14"/>
      <c r="B152" s="245"/>
      <c r="C152" s="246"/>
      <c r="D152" s="235" t="s">
        <v>168</v>
      </c>
      <c r="E152" s="247" t="s">
        <v>1</v>
      </c>
      <c r="F152" s="248" t="s">
        <v>175</v>
      </c>
      <c r="G152" s="246"/>
      <c r="H152" s="249">
        <v>0.76500000000000001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5" t="s">
        <v>168</v>
      </c>
      <c r="AU152" s="255" t="s">
        <v>90</v>
      </c>
      <c r="AV152" s="14" t="s">
        <v>166</v>
      </c>
      <c r="AW152" s="14" t="s">
        <v>34</v>
      </c>
      <c r="AX152" s="14" t="s">
        <v>87</v>
      </c>
      <c r="AY152" s="255" t="s">
        <v>160</v>
      </c>
    </row>
    <row r="153" s="12" customFormat="1" ht="22.8" customHeight="1">
      <c r="A153" s="12"/>
      <c r="B153" s="203"/>
      <c r="C153" s="204"/>
      <c r="D153" s="205" t="s">
        <v>78</v>
      </c>
      <c r="E153" s="217" t="s">
        <v>194</v>
      </c>
      <c r="F153" s="217" t="s">
        <v>656</v>
      </c>
      <c r="G153" s="204"/>
      <c r="H153" s="204"/>
      <c r="I153" s="207"/>
      <c r="J153" s="218">
        <f>BK153</f>
        <v>0</v>
      </c>
      <c r="K153" s="204"/>
      <c r="L153" s="209"/>
      <c r="M153" s="210"/>
      <c r="N153" s="211"/>
      <c r="O153" s="211"/>
      <c r="P153" s="212">
        <f>P154</f>
        <v>0</v>
      </c>
      <c r="Q153" s="211"/>
      <c r="R153" s="212">
        <f>R154</f>
        <v>0.038219999999999997</v>
      </c>
      <c r="S153" s="211"/>
      <c r="T153" s="213">
        <f>T154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4" t="s">
        <v>87</v>
      </c>
      <c r="AT153" s="215" t="s">
        <v>78</v>
      </c>
      <c r="AU153" s="215" t="s">
        <v>87</v>
      </c>
      <c r="AY153" s="214" t="s">
        <v>160</v>
      </c>
      <c r="BK153" s="216">
        <f>BK154</f>
        <v>0</v>
      </c>
    </row>
    <row r="154" s="2" customFormat="1" ht="24.15" customHeight="1">
      <c r="A154" s="38"/>
      <c r="B154" s="39"/>
      <c r="C154" s="219" t="s">
        <v>210</v>
      </c>
      <c r="D154" s="219" t="s">
        <v>162</v>
      </c>
      <c r="E154" s="220" t="s">
        <v>1336</v>
      </c>
      <c r="F154" s="221" t="s">
        <v>1337</v>
      </c>
      <c r="G154" s="222" t="s">
        <v>230</v>
      </c>
      <c r="H154" s="223">
        <v>273</v>
      </c>
      <c r="I154" s="224"/>
      <c r="J154" s="225">
        <f>ROUND(I154*H154,2)</f>
        <v>0</v>
      </c>
      <c r="K154" s="226"/>
      <c r="L154" s="44"/>
      <c r="M154" s="227" t="s">
        <v>1</v>
      </c>
      <c r="N154" s="228" t="s">
        <v>44</v>
      </c>
      <c r="O154" s="91"/>
      <c r="P154" s="229">
        <f>O154*H154</f>
        <v>0</v>
      </c>
      <c r="Q154" s="229">
        <v>0.00013999999999999999</v>
      </c>
      <c r="R154" s="229">
        <f>Q154*H154</f>
        <v>0.038219999999999997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166</v>
      </c>
      <c r="AT154" s="231" t="s">
        <v>162</v>
      </c>
      <c r="AU154" s="231" t="s">
        <v>90</v>
      </c>
      <c r="AY154" s="17" t="s">
        <v>160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87</v>
      </c>
      <c r="BK154" s="232">
        <f>ROUND(I154*H154,2)</f>
        <v>0</v>
      </c>
      <c r="BL154" s="17" t="s">
        <v>166</v>
      </c>
      <c r="BM154" s="231" t="s">
        <v>1338</v>
      </c>
    </row>
    <row r="155" s="12" customFormat="1" ht="25.92" customHeight="1">
      <c r="A155" s="12"/>
      <c r="B155" s="203"/>
      <c r="C155" s="204"/>
      <c r="D155" s="205" t="s">
        <v>78</v>
      </c>
      <c r="E155" s="206" t="s">
        <v>462</v>
      </c>
      <c r="F155" s="206" t="s">
        <v>463</v>
      </c>
      <c r="G155" s="204"/>
      <c r="H155" s="204"/>
      <c r="I155" s="207"/>
      <c r="J155" s="208">
        <f>BK155</f>
        <v>0</v>
      </c>
      <c r="K155" s="204"/>
      <c r="L155" s="209"/>
      <c r="M155" s="210"/>
      <c r="N155" s="211"/>
      <c r="O155" s="211"/>
      <c r="P155" s="212">
        <f>P156+P166+P177</f>
        <v>0</v>
      </c>
      <c r="Q155" s="211"/>
      <c r="R155" s="212">
        <f>R156+R166+R177</f>
        <v>0.43528753755999999</v>
      </c>
      <c r="S155" s="211"/>
      <c r="T155" s="213">
        <f>T156+T166+T177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4" t="s">
        <v>90</v>
      </c>
      <c r="AT155" s="215" t="s">
        <v>78</v>
      </c>
      <c r="AU155" s="215" t="s">
        <v>79</v>
      </c>
      <c r="AY155" s="214" t="s">
        <v>160</v>
      </c>
      <c r="BK155" s="216">
        <f>BK156+BK166+BK177</f>
        <v>0</v>
      </c>
    </row>
    <row r="156" s="12" customFormat="1" ht="22.8" customHeight="1">
      <c r="A156" s="12"/>
      <c r="B156" s="203"/>
      <c r="C156" s="204"/>
      <c r="D156" s="205" t="s">
        <v>78</v>
      </c>
      <c r="E156" s="217" t="s">
        <v>1339</v>
      </c>
      <c r="F156" s="217" t="s">
        <v>1340</v>
      </c>
      <c r="G156" s="204"/>
      <c r="H156" s="204"/>
      <c r="I156" s="207"/>
      <c r="J156" s="218">
        <f>BK156</f>
        <v>0</v>
      </c>
      <c r="K156" s="204"/>
      <c r="L156" s="209"/>
      <c r="M156" s="210"/>
      <c r="N156" s="211"/>
      <c r="O156" s="211"/>
      <c r="P156" s="212">
        <f>SUM(P157:P165)</f>
        <v>0</v>
      </c>
      <c r="Q156" s="211"/>
      <c r="R156" s="212">
        <f>SUM(R157:R165)</f>
        <v>0.13708786456</v>
      </c>
      <c r="S156" s="211"/>
      <c r="T156" s="213">
        <f>SUM(T157:T165)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4" t="s">
        <v>90</v>
      </c>
      <c r="AT156" s="215" t="s">
        <v>78</v>
      </c>
      <c r="AU156" s="215" t="s">
        <v>87</v>
      </c>
      <c r="AY156" s="214" t="s">
        <v>160</v>
      </c>
      <c r="BK156" s="216">
        <f>SUM(BK157:BK165)</f>
        <v>0</v>
      </c>
    </row>
    <row r="157" s="2" customFormat="1" ht="44.25" customHeight="1">
      <c r="A157" s="38"/>
      <c r="B157" s="39"/>
      <c r="C157" s="219" t="s">
        <v>217</v>
      </c>
      <c r="D157" s="219" t="s">
        <v>162</v>
      </c>
      <c r="E157" s="220" t="s">
        <v>1341</v>
      </c>
      <c r="F157" s="221" t="s">
        <v>1342</v>
      </c>
      <c r="G157" s="222" t="s">
        <v>165</v>
      </c>
      <c r="H157" s="223">
        <v>0.24099999999999999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44</v>
      </c>
      <c r="O157" s="91"/>
      <c r="P157" s="229">
        <f>O157*H157</f>
        <v>0</v>
      </c>
      <c r="Q157" s="229">
        <v>0.00189</v>
      </c>
      <c r="R157" s="229">
        <f>Q157*H157</f>
        <v>0.00045548999999999996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247</v>
      </c>
      <c r="AT157" s="231" t="s">
        <v>162</v>
      </c>
      <c r="AU157" s="231" t="s">
        <v>90</v>
      </c>
      <c r="AY157" s="17" t="s">
        <v>160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87</v>
      </c>
      <c r="BK157" s="232">
        <f>ROUND(I157*H157,2)</f>
        <v>0</v>
      </c>
      <c r="BL157" s="17" t="s">
        <v>247</v>
      </c>
      <c r="BM157" s="231" t="s">
        <v>1343</v>
      </c>
    </row>
    <row r="158" s="2" customFormat="1" ht="24.15" customHeight="1">
      <c r="A158" s="38"/>
      <c r="B158" s="39"/>
      <c r="C158" s="219" t="s">
        <v>223</v>
      </c>
      <c r="D158" s="219" t="s">
        <v>162</v>
      </c>
      <c r="E158" s="220" t="s">
        <v>1344</v>
      </c>
      <c r="F158" s="221" t="s">
        <v>1345</v>
      </c>
      <c r="G158" s="222" t="s">
        <v>220</v>
      </c>
      <c r="H158" s="223">
        <v>22.440000000000001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44</v>
      </c>
      <c r="O158" s="91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247</v>
      </c>
      <c r="AT158" s="231" t="s">
        <v>162</v>
      </c>
      <c r="AU158" s="231" t="s">
        <v>90</v>
      </c>
      <c r="AY158" s="17" t="s">
        <v>160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87</v>
      </c>
      <c r="BK158" s="232">
        <f>ROUND(I158*H158,2)</f>
        <v>0</v>
      </c>
      <c r="BL158" s="17" t="s">
        <v>247</v>
      </c>
      <c r="BM158" s="231" t="s">
        <v>1346</v>
      </c>
    </row>
    <row r="159" s="13" customFormat="1">
      <c r="A159" s="13"/>
      <c r="B159" s="233"/>
      <c r="C159" s="234"/>
      <c r="D159" s="235" t="s">
        <v>168</v>
      </c>
      <c r="E159" s="236" t="s">
        <v>1</v>
      </c>
      <c r="F159" s="237" t="s">
        <v>1347</v>
      </c>
      <c r="G159" s="234"/>
      <c r="H159" s="238">
        <v>22.440000000000001</v>
      </c>
      <c r="I159" s="239"/>
      <c r="J159" s="234"/>
      <c r="K159" s="234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168</v>
      </c>
      <c r="AU159" s="244" t="s">
        <v>90</v>
      </c>
      <c r="AV159" s="13" t="s">
        <v>90</v>
      </c>
      <c r="AW159" s="13" t="s">
        <v>34</v>
      </c>
      <c r="AX159" s="13" t="s">
        <v>79</v>
      </c>
      <c r="AY159" s="244" t="s">
        <v>160</v>
      </c>
    </row>
    <row r="160" s="14" customFormat="1">
      <c r="A160" s="14"/>
      <c r="B160" s="245"/>
      <c r="C160" s="246"/>
      <c r="D160" s="235" t="s">
        <v>168</v>
      </c>
      <c r="E160" s="247" t="s">
        <v>1</v>
      </c>
      <c r="F160" s="248" t="s">
        <v>175</v>
      </c>
      <c r="G160" s="246"/>
      <c r="H160" s="249">
        <v>22.440000000000001</v>
      </c>
      <c r="I160" s="250"/>
      <c r="J160" s="246"/>
      <c r="K160" s="246"/>
      <c r="L160" s="251"/>
      <c r="M160" s="252"/>
      <c r="N160" s="253"/>
      <c r="O160" s="253"/>
      <c r="P160" s="253"/>
      <c r="Q160" s="253"/>
      <c r="R160" s="253"/>
      <c r="S160" s="253"/>
      <c r="T160" s="25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5" t="s">
        <v>168</v>
      </c>
      <c r="AU160" s="255" t="s">
        <v>90</v>
      </c>
      <c r="AV160" s="14" t="s">
        <v>166</v>
      </c>
      <c r="AW160" s="14" t="s">
        <v>34</v>
      </c>
      <c r="AX160" s="14" t="s">
        <v>87</v>
      </c>
      <c r="AY160" s="255" t="s">
        <v>160</v>
      </c>
    </row>
    <row r="161" s="2" customFormat="1" ht="24.15" customHeight="1">
      <c r="A161" s="38"/>
      <c r="B161" s="39"/>
      <c r="C161" s="256" t="s">
        <v>227</v>
      </c>
      <c r="D161" s="256" t="s">
        <v>211</v>
      </c>
      <c r="E161" s="257" t="s">
        <v>1348</v>
      </c>
      <c r="F161" s="258" t="s">
        <v>1349</v>
      </c>
      <c r="G161" s="259" t="s">
        <v>165</v>
      </c>
      <c r="H161" s="260">
        <v>0.24099999999999999</v>
      </c>
      <c r="I161" s="261"/>
      <c r="J161" s="262">
        <f>ROUND(I161*H161,2)</f>
        <v>0</v>
      </c>
      <c r="K161" s="263"/>
      <c r="L161" s="264"/>
      <c r="M161" s="265" t="s">
        <v>1</v>
      </c>
      <c r="N161" s="266" t="s">
        <v>44</v>
      </c>
      <c r="O161" s="91"/>
      <c r="P161" s="229">
        <f>O161*H161</f>
        <v>0</v>
      </c>
      <c r="Q161" s="229">
        <v>0.55000000000000004</v>
      </c>
      <c r="R161" s="229">
        <f>Q161*H161</f>
        <v>0.13255</v>
      </c>
      <c r="S161" s="229">
        <v>0</v>
      </c>
      <c r="T161" s="23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346</v>
      </c>
      <c r="AT161" s="231" t="s">
        <v>211</v>
      </c>
      <c r="AU161" s="231" t="s">
        <v>90</v>
      </c>
      <c r="AY161" s="17" t="s">
        <v>160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7" t="s">
        <v>87</v>
      </c>
      <c r="BK161" s="232">
        <f>ROUND(I161*H161,2)</f>
        <v>0</v>
      </c>
      <c r="BL161" s="17" t="s">
        <v>247</v>
      </c>
      <c r="BM161" s="231" t="s">
        <v>1350</v>
      </c>
    </row>
    <row r="162" s="13" customFormat="1">
      <c r="A162" s="13"/>
      <c r="B162" s="233"/>
      <c r="C162" s="234"/>
      <c r="D162" s="235" t="s">
        <v>168</v>
      </c>
      <c r="E162" s="236" t="s">
        <v>1</v>
      </c>
      <c r="F162" s="237" t="s">
        <v>1351</v>
      </c>
      <c r="G162" s="234"/>
      <c r="H162" s="238">
        <v>0.24099999999999999</v>
      </c>
      <c r="I162" s="239"/>
      <c r="J162" s="234"/>
      <c r="K162" s="234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168</v>
      </c>
      <c r="AU162" s="244" t="s">
        <v>90</v>
      </c>
      <c r="AV162" s="13" t="s">
        <v>90</v>
      </c>
      <c r="AW162" s="13" t="s">
        <v>34</v>
      </c>
      <c r="AX162" s="13" t="s">
        <v>87</v>
      </c>
      <c r="AY162" s="244" t="s">
        <v>160</v>
      </c>
    </row>
    <row r="163" s="2" customFormat="1" ht="24.15" customHeight="1">
      <c r="A163" s="38"/>
      <c r="B163" s="39"/>
      <c r="C163" s="219" t="s">
        <v>233</v>
      </c>
      <c r="D163" s="219" t="s">
        <v>162</v>
      </c>
      <c r="E163" s="220" t="s">
        <v>1352</v>
      </c>
      <c r="F163" s="221" t="s">
        <v>1353</v>
      </c>
      <c r="G163" s="222" t="s">
        <v>220</v>
      </c>
      <c r="H163" s="223">
        <v>22.440000000000001</v>
      </c>
      <c r="I163" s="224"/>
      <c r="J163" s="225">
        <f>ROUND(I163*H163,2)</f>
        <v>0</v>
      </c>
      <c r="K163" s="226"/>
      <c r="L163" s="44"/>
      <c r="M163" s="227" t="s">
        <v>1</v>
      </c>
      <c r="N163" s="228" t="s">
        <v>44</v>
      </c>
      <c r="O163" s="91"/>
      <c r="P163" s="229">
        <f>O163*H163</f>
        <v>0</v>
      </c>
      <c r="Q163" s="229">
        <v>0.000181924</v>
      </c>
      <c r="R163" s="229">
        <f>Q163*H163</f>
        <v>0.0040823745600000001</v>
      </c>
      <c r="S163" s="229">
        <v>0</v>
      </c>
      <c r="T163" s="23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247</v>
      </c>
      <c r="AT163" s="231" t="s">
        <v>162</v>
      </c>
      <c r="AU163" s="231" t="s">
        <v>90</v>
      </c>
      <c r="AY163" s="17" t="s">
        <v>160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87</v>
      </c>
      <c r="BK163" s="232">
        <f>ROUND(I163*H163,2)</f>
        <v>0</v>
      </c>
      <c r="BL163" s="17" t="s">
        <v>247</v>
      </c>
      <c r="BM163" s="231" t="s">
        <v>1354</v>
      </c>
    </row>
    <row r="164" s="13" customFormat="1">
      <c r="A164" s="13"/>
      <c r="B164" s="233"/>
      <c r="C164" s="234"/>
      <c r="D164" s="235" t="s">
        <v>168</v>
      </c>
      <c r="E164" s="236" t="s">
        <v>1</v>
      </c>
      <c r="F164" s="237" t="s">
        <v>1347</v>
      </c>
      <c r="G164" s="234"/>
      <c r="H164" s="238">
        <v>22.440000000000001</v>
      </c>
      <c r="I164" s="239"/>
      <c r="J164" s="234"/>
      <c r="K164" s="234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168</v>
      </c>
      <c r="AU164" s="244" t="s">
        <v>90</v>
      </c>
      <c r="AV164" s="13" t="s">
        <v>90</v>
      </c>
      <c r="AW164" s="13" t="s">
        <v>34</v>
      </c>
      <c r="AX164" s="13" t="s">
        <v>79</v>
      </c>
      <c r="AY164" s="244" t="s">
        <v>160</v>
      </c>
    </row>
    <row r="165" s="14" customFormat="1">
      <c r="A165" s="14"/>
      <c r="B165" s="245"/>
      <c r="C165" s="246"/>
      <c r="D165" s="235" t="s">
        <v>168</v>
      </c>
      <c r="E165" s="247" t="s">
        <v>1</v>
      </c>
      <c r="F165" s="248" t="s">
        <v>175</v>
      </c>
      <c r="G165" s="246"/>
      <c r="H165" s="249">
        <v>22.440000000000001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5" t="s">
        <v>168</v>
      </c>
      <c r="AU165" s="255" t="s">
        <v>90</v>
      </c>
      <c r="AV165" s="14" t="s">
        <v>166</v>
      </c>
      <c r="AW165" s="14" t="s">
        <v>34</v>
      </c>
      <c r="AX165" s="14" t="s">
        <v>87</v>
      </c>
      <c r="AY165" s="255" t="s">
        <v>160</v>
      </c>
    </row>
    <row r="166" s="12" customFormat="1" ht="22.8" customHeight="1">
      <c r="A166" s="12"/>
      <c r="B166" s="203"/>
      <c r="C166" s="204"/>
      <c r="D166" s="205" t="s">
        <v>78</v>
      </c>
      <c r="E166" s="217" t="s">
        <v>677</v>
      </c>
      <c r="F166" s="217" t="s">
        <v>678</v>
      </c>
      <c r="G166" s="204"/>
      <c r="H166" s="204"/>
      <c r="I166" s="207"/>
      <c r="J166" s="218">
        <f>BK166</f>
        <v>0</v>
      </c>
      <c r="K166" s="204"/>
      <c r="L166" s="209"/>
      <c r="M166" s="210"/>
      <c r="N166" s="211"/>
      <c r="O166" s="211"/>
      <c r="P166" s="212">
        <f>SUM(P167:P176)</f>
        <v>0</v>
      </c>
      <c r="Q166" s="211"/>
      <c r="R166" s="212">
        <f>SUM(R167:R176)</f>
        <v>0.28890907500000002</v>
      </c>
      <c r="S166" s="211"/>
      <c r="T166" s="213">
        <f>SUM(T167:T176)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4" t="s">
        <v>90</v>
      </c>
      <c r="AT166" s="215" t="s">
        <v>78</v>
      </c>
      <c r="AU166" s="215" t="s">
        <v>87</v>
      </c>
      <c r="AY166" s="214" t="s">
        <v>160</v>
      </c>
      <c r="BK166" s="216">
        <f>SUM(BK167:BK176)</f>
        <v>0</v>
      </c>
    </row>
    <row r="167" s="2" customFormat="1" ht="24.15" customHeight="1">
      <c r="A167" s="38"/>
      <c r="B167" s="39"/>
      <c r="C167" s="219" t="s">
        <v>239</v>
      </c>
      <c r="D167" s="219" t="s">
        <v>162</v>
      </c>
      <c r="E167" s="220" t="s">
        <v>1355</v>
      </c>
      <c r="F167" s="221" t="s">
        <v>1356</v>
      </c>
      <c r="G167" s="222" t="s">
        <v>230</v>
      </c>
      <c r="H167" s="223">
        <v>273</v>
      </c>
      <c r="I167" s="224"/>
      <c r="J167" s="225">
        <f>ROUND(I167*H167,2)</f>
        <v>0</v>
      </c>
      <c r="K167" s="226"/>
      <c r="L167" s="44"/>
      <c r="M167" s="227" t="s">
        <v>1</v>
      </c>
      <c r="N167" s="228" t="s">
        <v>44</v>
      </c>
      <c r="O167" s="91"/>
      <c r="P167" s="229">
        <f>O167*H167</f>
        <v>0</v>
      </c>
      <c r="Q167" s="229">
        <v>5.8275E-05</v>
      </c>
      <c r="R167" s="229">
        <f>Q167*H167</f>
        <v>0.015909075000000002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247</v>
      </c>
      <c r="AT167" s="231" t="s">
        <v>162</v>
      </c>
      <c r="AU167" s="231" t="s">
        <v>90</v>
      </c>
      <c r="AY167" s="17" t="s">
        <v>160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87</v>
      </c>
      <c r="BK167" s="232">
        <f>ROUND(I167*H167,2)</f>
        <v>0</v>
      </c>
      <c r="BL167" s="17" t="s">
        <v>247</v>
      </c>
      <c r="BM167" s="231" t="s">
        <v>1357</v>
      </c>
    </row>
    <row r="168" s="13" customFormat="1">
      <c r="A168" s="13"/>
      <c r="B168" s="233"/>
      <c r="C168" s="234"/>
      <c r="D168" s="235" t="s">
        <v>168</v>
      </c>
      <c r="E168" s="236" t="s">
        <v>1</v>
      </c>
      <c r="F168" s="237" t="s">
        <v>1358</v>
      </c>
      <c r="G168" s="234"/>
      <c r="H168" s="238">
        <v>273</v>
      </c>
      <c r="I168" s="239"/>
      <c r="J168" s="234"/>
      <c r="K168" s="234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168</v>
      </c>
      <c r="AU168" s="244" t="s">
        <v>90</v>
      </c>
      <c r="AV168" s="13" t="s">
        <v>90</v>
      </c>
      <c r="AW168" s="13" t="s">
        <v>34</v>
      </c>
      <c r="AX168" s="13" t="s">
        <v>79</v>
      </c>
      <c r="AY168" s="244" t="s">
        <v>160</v>
      </c>
    </row>
    <row r="169" s="14" customFormat="1">
      <c r="A169" s="14"/>
      <c r="B169" s="245"/>
      <c r="C169" s="246"/>
      <c r="D169" s="235" t="s">
        <v>168</v>
      </c>
      <c r="E169" s="247" t="s">
        <v>1</v>
      </c>
      <c r="F169" s="248" t="s">
        <v>175</v>
      </c>
      <c r="G169" s="246"/>
      <c r="H169" s="249">
        <v>273</v>
      </c>
      <c r="I169" s="250"/>
      <c r="J169" s="246"/>
      <c r="K169" s="246"/>
      <c r="L169" s="251"/>
      <c r="M169" s="252"/>
      <c r="N169" s="253"/>
      <c r="O169" s="253"/>
      <c r="P169" s="253"/>
      <c r="Q169" s="253"/>
      <c r="R169" s="253"/>
      <c r="S169" s="253"/>
      <c r="T169" s="25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5" t="s">
        <v>168</v>
      </c>
      <c r="AU169" s="255" t="s">
        <v>90</v>
      </c>
      <c r="AV169" s="14" t="s">
        <v>166</v>
      </c>
      <c r="AW169" s="14" t="s">
        <v>34</v>
      </c>
      <c r="AX169" s="14" t="s">
        <v>87</v>
      </c>
      <c r="AY169" s="255" t="s">
        <v>160</v>
      </c>
    </row>
    <row r="170" s="2" customFormat="1" ht="16.5" customHeight="1">
      <c r="A170" s="38"/>
      <c r="B170" s="39"/>
      <c r="C170" s="256" t="s">
        <v>8</v>
      </c>
      <c r="D170" s="256" t="s">
        <v>211</v>
      </c>
      <c r="E170" s="257" t="s">
        <v>1359</v>
      </c>
      <c r="F170" s="258" t="s">
        <v>1360</v>
      </c>
      <c r="G170" s="259" t="s">
        <v>214</v>
      </c>
      <c r="H170" s="260">
        <v>0.27300000000000002</v>
      </c>
      <c r="I170" s="261"/>
      <c r="J170" s="262">
        <f>ROUND(I170*H170,2)</f>
        <v>0</v>
      </c>
      <c r="K170" s="263"/>
      <c r="L170" s="264"/>
      <c r="M170" s="265" t="s">
        <v>1</v>
      </c>
      <c r="N170" s="266" t="s">
        <v>44</v>
      </c>
      <c r="O170" s="91"/>
      <c r="P170" s="229">
        <f>O170*H170</f>
        <v>0</v>
      </c>
      <c r="Q170" s="229">
        <v>1</v>
      </c>
      <c r="R170" s="229">
        <f>Q170*H170</f>
        <v>0.27300000000000002</v>
      </c>
      <c r="S170" s="229">
        <v>0</v>
      </c>
      <c r="T170" s="23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1" t="s">
        <v>346</v>
      </c>
      <c r="AT170" s="231" t="s">
        <v>211</v>
      </c>
      <c r="AU170" s="231" t="s">
        <v>90</v>
      </c>
      <c r="AY170" s="17" t="s">
        <v>160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7" t="s">
        <v>87</v>
      </c>
      <c r="BK170" s="232">
        <f>ROUND(I170*H170,2)</f>
        <v>0</v>
      </c>
      <c r="BL170" s="17" t="s">
        <v>247</v>
      </c>
      <c r="BM170" s="231" t="s">
        <v>1361</v>
      </c>
    </row>
    <row r="171" s="13" customFormat="1">
      <c r="A171" s="13"/>
      <c r="B171" s="233"/>
      <c r="C171" s="234"/>
      <c r="D171" s="235" t="s">
        <v>168</v>
      </c>
      <c r="E171" s="236" t="s">
        <v>1</v>
      </c>
      <c r="F171" s="237" t="s">
        <v>1362</v>
      </c>
      <c r="G171" s="234"/>
      <c r="H171" s="238">
        <v>0.14599999999999999</v>
      </c>
      <c r="I171" s="239"/>
      <c r="J171" s="234"/>
      <c r="K171" s="234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168</v>
      </c>
      <c r="AU171" s="244" t="s">
        <v>90</v>
      </c>
      <c r="AV171" s="13" t="s">
        <v>90</v>
      </c>
      <c r="AW171" s="13" t="s">
        <v>34</v>
      </c>
      <c r="AX171" s="13" t="s">
        <v>79</v>
      </c>
      <c r="AY171" s="244" t="s">
        <v>160</v>
      </c>
    </row>
    <row r="172" s="13" customFormat="1">
      <c r="A172" s="13"/>
      <c r="B172" s="233"/>
      <c r="C172" s="234"/>
      <c r="D172" s="235" t="s">
        <v>168</v>
      </c>
      <c r="E172" s="236" t="s">
        <v>1</v>
      </c>
      <c r="F172" s="237" t="s">
        <v>1363</v>
      </c>
      <c r="G172" s="234"/>
      <c r="H172" s="238">
        <v>0.044999999999999998</v>
      </c>
      <c r="I172" s="239"/>
      <c r="J172" s="234"/>
      <c r="K172" s="234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168</v>
      </c>
      <c r="AU172" s="244" t="s">
        <v>90</v>
      </c>
      <c r="AV172" s="13" t="s">
        <v>90</v>
      </c>
      <c r="AW172" s="13" t="s">
        <v>34</v>
      </c>
      <c r="AX172" s="13" t="s">
        <v>79</v>
      </c>
      <c r="AY172" s="244" t="s">
        <v>160</v>
      </c>
    </row>
    <row r="173" s="13" customFormat="1">
      <c r="A173" s="13"/>
      <c r="B173" s="233"/>
      <c r="C173" s="234"/>
      <c r="D173" s="235" t="s">
        <v>168</v>
      </c>
      <c r="E173" s="236" t="s">
        <v>1</v>
      </c>
      <c r="F173" s="237" t="s">
        <v>1364</v>
      </c>
      <c r="G173" s="234"/>
      <c r="H173" s="238">
        <v>0.042000000000000003</v>
      </c>
      <c r="I173" s="239"/>
      <c r="J173" s="234"/>
      <c r="K173" s="234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168</v>
      </c>
      <c r="AU173" s="244" t="s">
        <v>90</v>
      </c>
      <c r="AV173" s="13" t="s">
        <v>90</v>
      </c>
      <c r="AW173" s="13" t="s">
        <v>34</v>
      </c>
      <c r="AX173" s="13" t="s">
        <v>79</v>
      </c>
      <c r="AY173" s="244" t="s">
        <v>160</v>
      </c>
    </row>
    <row r="174" s="13" customFormat="1">
      <c r="A174" s="13"/>
      <c r="B174" s="233"/>
      <c r="C174" s="234"/>
      <c r="D174" s="235" t="s">
        <v>168</v>
      </c>
      <c r="E174" s="236" t="s">
        <v>1</v>
      </c>
      <c r="F174" s="237" t="s">
        <v>1365</v>
      </c>
      <c r="G174" s="234"/>
      <c r="H174" s="238">
        <v>0.040000000000000001</v>
      </c>
      <c r="I174" s="239"/>
      <c r="J174" s="234"/>
      <c r="K174" s="234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168</v>
      </c>
      <c r="AU174" s="244" t="s">
        <v>90</v>
      </c>
      <c r="AV174" s="13" t="s">
        <v>90</v>
      </c>
      <c r="AW174" s="13" t="s">
        <v>34</v>
      </c>
      <c r="AX174" s="13" t="s">
        <v>79</v>
      </c>
      <c r="AY174" s="244" t="s">
        <v>160</v>
      </c>
    </row>
    <row r="175" s="14" customFormat="1">
      <c r="A175" s="14"/>
      <c r="B175" s="245"/>
      <c r="C175" s="246"/>
      <c r="D175" s="235" t="s">
        <v>168</v>
      </c>
      <c r="E175" s="247" t="s">
        <v>1</v>
      </c>
      <c r="F175" s="248" t="s">
        <v>175</v>
      </c>
      <c r="G175" s="246"/>
      <c r="H175" s="249">
        <v>0.27300000000000002</v>
      </c>
      <c r="I175" s="250"/>
      <c r="J175" s="246"/>
      <c r="K175" s="246"/>
      <c r="L175" s="251"/>
      <c r="M175" s="252"/>
      <c r="N175" s="253"/>
      <c r="O175" s="253"/>
      <c r="P175" s="253"/>
      <c r="Q175" s="253"/>
      <c r="R175" s="253"/>
      <c r="S175" s="253"/>
      <c r="T175" s="25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5" t="s">
        <v>168</v>
      </c>
      <c r="AU175" s="255" t="s">
        <v>90</v>
      </c>
      <c r="AV175" s="14" t="s">
        <v>166</v>
      </c>
      <c r="AW175" s="14" t="s">
        <v>34</v>
      </c>
      <c r="AX175" s="14" t="s">
        <v>87</v>
      </c>
      <c r="AY175" s="255" t="s">
        <v>160</v>
      </c>
    </row>
    <row r="176" s="2" customFormat="1" ht="24.15" customHeight="1">
      <c r="A176" s="38"/>
      <c r="B176" s="39"/>
      <c r="C176" s="219" t="s">
        <v>247</v>
      </c>
      <c r="D176" s="219" t="s">
        <v>162</v>
      </c>
      <c r="E176" s="220" t="s">
        <v>724</v>
      </c>
      <c r="F176" s="221" t="s">
        <v>725</v>
      </c>
      <c r="G176" s="222" t="s">
        <v>214</v>
      </c>
      <c r="H176" s="223">
        <v>0.28899999999999998</v>
      </c>
      <c r="I176" s="224"/>
      <c r="J176" s="225">
        <f>ROUND(I176*H176,2)</f>
        <v>0</v>
      </c>
      <c r="K176" s="226"/>
      <c r="L176" s="44"/>
      <c r="M176" s="227" t="s">
        <v>1</v>
      </c>
      <c r="N176" s="228" t="s">
        <v>44</v>
      </c>
      <c r="O176" s="91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247</v>
      </c>
      <c r="AT176" s="231" t="s">
        <v>162</v>
      </c>
      <c r="AU176" s="231" t="s">
        <v>90</v>
      </c>
      <c r="AY176" s="17" t="s">
        <v>160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87</v>
      </c>
      <c r="BK176" s="232">
        <f>ROUND(I176*H176,2)</f>
        <v>0</v>
      </c>
      <c r="BL176" s="17" t="s">
        <v>247</v>
      </c>
      <c r="BM176" s="231" t="s">
        <v>1366</v>
      </c>
    </row>
    <row r="177" s="12" customFormat="1" ht="22.8" customHeight="1">
      <c r="A177" s="12"/>
      <c r="B177" s="203"/>
      <c r="C177" s="204"/>
      <c r="D177" s="205" t="s">
        <v>78</v>
      </c>
      <c r="E177" s="217" t="s">
        <v>1367</v>
      </c>
      <c r="F177" s="217" t="s">
        <v>1368</v>
      </c>
      <c r="G177" s="204"/>
      <c r="H177" s="204"/>
      <c r="I177" s="207"/>
      <c r="J177" s="218">
        <f>BK177</f>
        <v>0</v>
      </c>
      <c r="K177" s="204"/>
      <c r="L177" s="209"/>
      <c r="M177" s="210"/>
      <c r="N177" s="211"/>
      <c r="O177" s="211"/>
      <c r="P177" s="212">
        <f>SUM(P178:P183)</f>
        <v>0</v>
      </c>
      <c r="Q177" s="211"/>
      <c r="R177" s="212">
        <f>SUM(R178:R183)</f>
        <v>0.0092905980000000006</v>
      </c>
      <c r="S177" s="211"/>
      <c r="T177" s="213">
        <f>SUM(T178:T183)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4" t="s">
        <v>90</v>
      </c>
      <c r="AT177" s="215" t="s">
        <v>78</v>
      </c>
      <c r="AU177" s="215" t="s">
        <v>87</v>
      </c>
      <c r="AY177" s="214" t="s">
        <v>160</v>
      </c>
      <c r="BK177" s="216">
        <f>SUM(BK178:BK183)</f>
        <v>0</v>
      </c>
    </row>
    <row r="178" s="2" customFormat="1" ht="24.15" customHeight="1">
      <c r="A178" s="38"/>
      <c r="B178" s="39"/>
      <c r="C178" s="219" t="s">
        <v>254</v>
      </c>
      <c r="D178" s="219" t="s">
        <v>162</v>
      </c>
      <c r="E178" s="220" t="s">
        <v>1369</v>
      </c>
      <c r="F178" s="221" t="s">
        <v>1370</v>
      </c>
      <c r="G178" s="222" t="s">
        <v>220</v>
      </c>
      <c r="H178" s="223">
        <v>19.140000000000001</v>
      </c>
      <c r="I178" s="224"/>
      <c r="J178" s="225">
        <f>ROUND(I178*H178,2)</f>
        <v>0</v>
      </c>
      <c r="K178" s="226"/>
      <c r="L178" s="44"/>
      <c r="M178" s="227" t="s">
        <v>1</v>
      </c>
      <c r="N178" s="228" t="s">
        <v>44</v>
      </c>
      <c r="O178" s="91"/>
      <c r="P178" s="229">
        <f>O178*H178</f>
        <v>0</v>
      </c>
      <c r="Q178" s="229">
        <v>0.0002475</v>
      </c>
      <c r="R178" s="229">
        <f>Q178*H178</f>
        <v>0.0047371499999999999</v>
      </c>
      <c r="S178" s="229">
        <v>0</v>
      </c>
      <c r="T178" s="23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247</v>
      </c>
      <c r="AT178" s="231" t="s">
        <v>162</v>
      </c>
      <c r="AU178" s="231" t="s">
        <v>90</v>
      </c>
      <c r="AY178" s="17" t="s">
        <v>160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87</v>
      </c>
      <c r="BK178" s="232">
        <f>ROUND(I178*H178,2)</f>
        <v>0</v>
      </c>
      <c r="BL178" s="17" t="s">
        <v>247</v>
      </c>
      <c r="BM178" s="231" t="s">
        <v>1371</v>
      </c>
    </row>
    <row r="179" s="13" customFormat="1">
      <c r="A179" s="13"/>
      <c r="B179" s="233"/>
      <c r="C179" s="234"/>
      <c r="D179" s="235" t="s">
        <v>168</v>
      </c>
      <c r="E179" s="236" t="s">
        <v>1</v>
      </c>
      <c r="F179" s="237" t="s">
        <v>1372</v>
      </c>
      <c r="G179" s="234"/>
      <c r="H179" s="238">
        <v>19.140000000000001</v>
      </c>
      <c r="I179" s="239"/>
      <c r="J179" s="234"/>
      <c r="K179" s="234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168</v>
      </c>
      <c r="AU179" s="244" t="s">
        <v>90</v>
      </c>
      <c r="AV179" s="13" t="s">
        <v>90</v>
      </c>
      <c r="AW179" s="13" t="s">
        <v>34</v>
      </c>
      <c r="AX179" s="13" t="s">
        <v>87</v>
      </c>
      <c r="AY179" s="244" t="s">
        <v>160</v>
      </c>
    </row>
    <row r="180" s="2" customFormat="1" ht="24.15" customHeight="1">
      <c r="A180" s="38"/>
      <c r="B180" s="39"/>
      <c r="C180" s="219" t="s">
        <v>259</v>
      </c>
      <c r="D180" s="219" t="s">
        <v>162</v>
      </c>
      <c r="E180" s="220" t="s">
        <v>1373</v>
      </c>
      <c r="F180" s="221" t="s">
        <v>1374</v>
      </c>
      <c r="G180" s="222" t="s">
        <v>220</v>
      </c>
      <c r="H180" s="223">
        <v>11.68</v>
      </c>
      <c r="I180" s="224"/>
      <c r="J180" s="225">
        <f>ROUND(I180*H180,2)</f>
        <v>0</v>
      </c>
      <c r="K180" s="226"/>
      <c r="L180" s="44"/>
      <c r="M180" s="227" t="s">
        <v>1</v>
      </c>
      <c r="N180" s="228" t="s">
        <v>44</v>
      </c>
      <c r="O180" s="91"/>
      <c r="P180" s="229">
        <f>O180*H180</f>
        <v>0</v>
      </c>
      <c r="Q180" s="229">
        <v>0.00014375</v>
      </c>
      <c r="R180" s="229">
        <f>Q180*H180</f>
        <v>0.0016789999999999999</v>
      </c>
      <c r="S180" s="229">
        <v>0</v>
      </c>
      <c r="T180" s="23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1" t="s">
        <v>247</v>
      </c>
      <c r="AT180" s="231" t="s">
        <v>162</v>
      </c>
      <c r="AU180" s="231" t="s">
        <v>90</v>
      </c>
      <c r="AY180" s="17" t="s">
        <v>160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7" t="s">
        <v>87</v>
      </c>
      <c r="BK180" s="232">
        <f>ROUND(I180*H180,2)</f>
        <v>0</v>
      </c>
      <c r="BL180" s="17" t="s">
        <v>247</v>
      </c>
      <c r="BM180" s="231" t="s">
        <v>1375</v>
      </c>
    </row>
    <row r="181" s="13" customFormat="1">
      <c r="A181" s="13"/>
      <c r="B181" s="233"/>
      <c r="C181" s="234"/>
      <c r="D181" s="235" t="s">
        <v>168</v>
      </c>
      <c r="E181" s="236" t="s">
        <v>1</v>
      </c>
      <c r="F181" s="237" t="s">
        <v>1376</v>
      </c>
      <c r="G181" s="234"/>
      <c r="H181" s="238">
        <v>11.68</v>
      </c>
      <c r="I181" s="239"/>
      <c r="J181" s="234"/>
      <c r="K181" s="234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168</v>
      </c>
      <c r="AU181" s="244" t="s">
        <v>90</v>
      </c>
      <c r="AV181" s="13" t="s">
        <v>90</v>
      </c>
      <c r="AW181" s="13" t="s">
        <v>34</v>
      </c>
      <c r="AX181" s="13" t="s">
        <v>87</v>
      </c>
      <c r="AY181" s="244" t="s">
        <v>160</v>
      </c>
    </row>
    <row r="182" s="2" customFormat="1" ht="24.15" customHeight="1">
      <c r="A182" s="38"/>
      <c r="B182" s="39"/>
      <c r="C182" s="219" t="s">
        <v>271</v>
      </c>
      <c r="D182" s="219" t="s">
        <v>162</v>
      </c>
      <c r="E182" s="220" t="s">
        <v>1377</v>
      </c>
      <c r="F182" s="221" t="s">
        <v>1378</v>
      </c>
      <c r="G182" s="222" t="s">
        <v>220</v>
      </c>
      <c r="H182" s="223">
        <v>11.68</v>
      </c>
      <c r="I182" s="224"/>
      <c r="J182" s="225">
        <f>ROUND(I182*H182,2)</f>
        <v>0</v>
      </c>
      <c r="K182" s="226"/>
      <c r="L182" s="44"/>
      <c r="M182" s="227" t="s">
        <v>1</v>
      </c>
      <c r="N182" s="228" t="s">
        <v>44</v>
      </c>
      <c r="O182" s="91"/>
      <c r="P182" s="229">
        <f>O182*H182</f>
        <v>0</v>
      </c>
      <c r="Q182" s="229">
        <v>0.00012305000000000001</v>
      </c>
      <c r="R182" s="229">
        <f>Q182*H182</f>
        <v>0.001437224</v>
      </c>
      <c r="S182" s="229">
        <v>0</v>
      </c>
      <c r="T182" s="23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1" t="s">
        <v>247</v>
      </c>
      <c r="AT182" s="231" t="s">
        <v>162</v>
      </c>
      <c r="AU182" s="231" t="s">
        <v>90</v>
      </c>
      <c r="AY182" s="17" t="s">
        <v>160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7" t="s">
        <v>87</v>
      </c>
      <c r="BK182" s="232">
        <f>ROUND(I182*H182,2)</f>
        <v>0</v>
      </c>
      <c r="BL182" s="17" t="s">
        <v>247</v>
      </c>
      <c r="BM182" s="231" t="s">
        <v>1379</v>
      </c>
    </row>
    <row r="183" s="2" customFormat="1" ht="24.15" customHeight="1">
      <c r="A183" s="38"/>
      <c r="B183" s="39"/>
      <c r="C183" s="219" t="s">
        <v>276</v>
      </c>
      <c r="D183" s="219" t="s">
        <v>162</v>
      </c>
      <c r="E183" s="220" t="s">
        <v>1380</v>
      </c>
      <c r="F183" s="221" t="s">
        <v>1381</v>
      </c>
      <c r="G183" s="222" t="s">
        <v>220</v>
      </c>
      <c r="H183" s="223">
        <v>11.68</v>
      </c>
      <c r="I183" s="224"/>
      <c r="J183" s="225">
        <f>ROUND(I183*H183,2)</f>
        <v>0</v>
      </c>
      <c r="K183" s="226"/>
      <c r="L183" s="44"/>
      <c r="M183" s="267" t="s">
        <v>1</v>
      </c>
      <c r="N183" s="268" t="s">
        <v>44</v>
      </c>
      <c r="O183" s="269"/>
      <c r="P183" s="270">
        <f>O183*H183</f>
        <v>0</v>
      </c>
      <c r="Q183" s="270">
        <v>0.00012305000000000001</v>
      </c>
      <c r="R183" s="270">
        <f>Q183*H183</f>
        <v>0.001437224</v>
      </c>
      <c r="S183" s="270">
        <v>0</v>
      </c>
      <c r="T183" s="271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1" t="s">
        <v>247</v>
      </c>
      <c r="AT183" s="231" t="s">
        <v>162</v>
      </c>
      <c r="AU183" s="231" t="s">
        <v>90</v>
      </c>
      <c r="AY183" s="17" t="s">
        <v>160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7" t="s">
        <v>87</v>
      </c>
      <c r="BK183" s="232">
        <f>ROUND(I183*H183,2)</f>
        <v>0</v>
      </c>
      <c r="BL183" s="17" t="s">
        <v>247</v>
      </c>
      <c r="BM183" s="231" t="s">
        <v>1382</v>
      </c>
    </row>
    <row r="184" s="2" customFormat="1" ht="6.96" customHeight="1">
      <c r="A184" s="38"/>
      <c r="B184" s="66"/>
      <c r="C184" s="67"/>
      <c r="D184" s="67"/>
      <c r="E184" s="67"/>
      <c r="F184" s="67"/>
      <c r="G184" s="67"/>
      <c r="H184" s="67"/>
      <c r="I184" s="67"/>
      <c r="J184" s="67"/>
      <c r="K184" s="67"/>
      <c r="L184" s="44"/>
      <c r="M184" s="38"/>
      <c r="O184" s="38"/>
      <c r="P184" s="38"/>
      <c r="Q184" s="38"/>
      <c r="R184" s="38"/>
      <c r="S184" s="38"/>
      <c r="T184" s="38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</row>
  </sheetData>
  <sheetProtection sheet="1" autoFilter="0" formatColumns="0" formatRows="0" objects="1" scenarios="1" spinCount="100000" saltValue="FlWgSqmK9Ji8Qb5OJNSZZZeUc5FDS3RCtHTagzigB9wqv6BVfpQ5K8ShAnPo2T/igHVKTQQR9i4po9rBYOv2YQ==" hashValue="sgnWBfXQU8Im1IKeUW4p7GwCxbsPo1wYs7l6uT+ZFFx9W/KPvXuUKJkakIInTUaxIoi1iCJQOmRmWVl6P1wKTQ==" algorithmName="SHA-512" password="CC35"/>
  <autoFilter ref="C123:K183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90</v>
      </c>
    </row>
    <row r="4" s="1" customFormat="1" ht="24.96" customHeight="1">
      <c r="B4" s="20"/>
      <c r="D4" s="138" t="s">
        <v>126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Revitalizace veřejných ploch města Luby - ETAPA II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127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42" t="s">
        <v>1383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19. 10. 2020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">
        <v>36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37</v>
      </c>
      <c r="F24" s="38"/>
      <c r="G24" s="38"/>
      <c r="H24" s="38"/>
      <c r="I24" s="140" t="s">
        <v>28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39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41</v>
      </c>
      <c r="G32" s="38"/>
      <c r="H32" s="38"/>
      <c r="I32" s="152" t="s">
        <v>40</v>
      </c>
      <c r="J32" s="152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40" t="s">
        <v>44</v>
      </c>
      <c r="F33" s="154">
        <f>ROUND((SUM(BE124:BE181)),  2)</f>
        <v>0</v>
      </c>
      <c r="G33" s="38"/>
      <c r="H33" s="38"/>
      <c r="I33" s="155">
        <v>0.20999999999999999</v>
      </c>
      <c r="J33" s="154">
        <f>ROUND(((SUM(BE124:BE181))*I33),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45</v>
      </c>
      <c r="F34" s="154">
        <f>ROUND((SUM(BF124:BF181)),  2)</f>
        <v>0</v>
      </c>
      <c r="G34" s="38"/>
      <c r="H34" s="38"/>
      <c r="I34" s="155">
        <v>0.14999999999999999</v>
      </c>
      <c r="J34" s="154">
        <f>ROUND(((SUM(BF124:BF181))*I34),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46</v>
      </c>
      <c r="F35" s="154">
        <f>ROUND((SUM(BG124:BG181)),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47</v>
      </c>
      <c r="F36" s="154">
        <f>ROUND((SUM(BH124:BH181)),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48</v>
      </c>
      <c r="F37" s="154">
        <f>ROUND((SUM(BI124:BI181)),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Revitalizace veřejných ploch města Luby - ETAPA II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>SO 01-07 - Drobná architektura - Oplocení kontejnerů - Etapa II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Luby u Chebu</v>
      </c>
      <c r="G89" s="40"/>
      <c r="H89" s="40"/>
      <c r="I89" s="32" t="s">
        <v>22</v>
      </c>
      <c r="J89" s="79" t="str">
        <f>IF(J12="","",J12)</f>
        <v>19. 10. 2020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Luby</v>
      </c>
      <c r="G91" s="40"/>
      <c r="H91" s="40"/>
      <c r="I91" s="32" t="s">
        <v>31</v>
      </c>
      <c r="J91" s="36" t="str">
        <f>E21</f>
        <v>A69 - Architekti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 Pavel Šturc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130</v>
      </c>
      <c r="D94" s="176"/>
      <c r="E94" s="176"/>
      <c r="F94" s="176"/>
      <c r="G94" s="176"/>
      <c r="H94" s="176"/>
      <c r="I94" s="176"/>
      <c r="J94" s="177" t="s">
        <v>131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132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133</v>
      </c>
    </row>
    <row r="97" s="9" customFormat="1" ht="24.96" customHeight="1">
      <c r="A97" s="9"/>
      <c r="B97" s="179"/>
      <c r="C97" s="180"/>
      <c r="D97" s="181" t="s">
        <v>134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135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136</v>
      </c>
      <c r="E99" s="188"/>
      <c r="F99" s="188"/>
      <c r="G99" s="188"/>
      <c r="H99" s="188"/>
      <c r="I99" s="188"/>
      <c r="J99" s="189">
        <f>J147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489</v>
      </c>
      <c r="E100" s="188"/>
      <c r="F100" s="188"/>
      <c r="G100" s="188"/>
      <c r="H100" s="188"/>
      <c r="I100" s="188"/>
      <c r="J100" s="189">
        <f>J151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9"/>
      <c r="C101" s="180"/>
      <c r="D101" s="181" t="s">
        <v>141</v>
      </c>
      <c r="E101" s="182"/>
      <c r="F101" s="182"/>
      <c r="G101" s="182"/>
      <c r="H101" s="182"/>
      <c r="I101" s="182"/>
      <c r="J101" s="183">
        <f>J153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5"/>
      <c r="C102" s="186"/>
      <c r="D102" s="187" t="s">
        <v>1305</v>
      </c>
      <c r="E102" s="188"/>
      <c r="F102" s="188"/>
      <c r="G102" s="188"/>
      <c r="H102" s="188"/>
      <c r="I102" s="188"/>
      <c r="J102" s="189">
        <f>J154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1306</v>
      </c>
      <c r="E103" s="188"/>
      <c r="F103" s="188"/>
      <c r="G103" s="188"/>
      <c r="H103" s="188"/>
      <c r="I103" s="188"/>
      <c r="J103" s="189">
        <f>J164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1307</v>
      </c>
      <c r="E104" s="188"/>
      <c r="F104" s="188"/>
      <c r="G104" s="188"/>
      <c r="H104" s="188"/>
      <c r="I104" s="188"/>
      <c r="J104" s="189">
        <f>J175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145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74" t="str">
        <f>E7</f>
        <v>Revitalizace veřejných ploch města Luby - ETAPA II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127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30" customHeight="1">
      <c r="A116" s="38"/>
      <c r="B116" s="39"/>
      <c r="C116" s="40"/>
      <c r="D116" s="40"/>
      <c r="E116" s="76" t="str">
        <f>E9</f>
        <v>SO 01-07 - Drobná architektura - Oplocení kontejnerů - Etapa II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Luby u Chebu</v>
      </c>
      <c r="G118" s="40"/>
      <c r="H118" s="40"/>
      <c r="I118" s="32" t="s">
        <v>22</v>
      </c>
      <c r="J118" s="79" t="str">
        <f>IF(J12="","",J12)</f>
        <v>19. 10. 2020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>Město Luby</v>
      </c>
      <c r="G120" s="40"/>
      <c r="H120" s="40"/>
      <c r="I120" s="32" t="s">
        <v>31</v>
      </c>
      <c r="J120" s="36" t="str">
        <f>E21</f>
        <v>A69 - Architekti s.r.o.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29</v>
      </c>
      <c r="D121" s="40"/>
      <c r="E121" s="40"/>
      <c r="F121" s="27" t="str">
        <f>IF(E18="","",E18)</f>
        <v>Vyplň údaj</v>
      </c>
      <c r="G121" s="40"/>
      <c r="H121" s="40"/>
      <c r="I121" s="32" t="s">
        <v>35</v>
      </c>
      <c r="J121" s="36" t="str">
        <f>E24</f>
        <v>Ing. Pavel Šturc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146</v>
      </c>
      <c r="D123" s="194" t="s">
        <v>64</v>
      </c>
      <c r="E123" s="194" t="s">
        <v>60</v>
      </c>
      <c r="F123" s="194" t="s">
        <v>61</v>
      </c>
      <c r="G123" s="194" t="s">
        <v>147</v>
      </c>
      <c r="H123" s="194" t="s">
        <v>148</v>
      </c>
      <c r="I123" s="194" t="s">
        <v>149</v>
      </c>
      <c r="J123" s="195" t="s">
        <v>131</v>
      </c>
      <c r="K123" s="196" t="s">
        <v>150</v>
      </c>
      <c r="L123" s="197"/>
      <c r="M123" s="100" t="s">
        <v>1</v>
      </c>
      <c r="N123" s="101" t="s">
        <v>43</v>
      </c>
      <c r="O123" s="101" t="s">
        <v>151</v>
      </c>
      <c r="P123" s="101" t="s">
        <v>152</v>
      </c>
      <c r="Q123" s="101" t="s">
        <v>153</v>
      </c>
      <c r="R123" s="101" t="s">
        <v>154</v>
      </c>
      <c r="S123" s="101" t="s">
        <v>155</v>
      </c>
      <c r="T123" s="102" t="s">
        <v>156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157</v>
      </c>
      <c r="D124" s="40"/>
      <c r="E124" s="40"/>
      <c r="F124" s="40"/>
      <c r="G124" s="40"/>
      <c r="H124" s="40"/>
      <c r="I124" s="40"/>
      <c r="J124" s="198">
        <f>BK124</f>
        <v>0</v>
      </c>
      <c r="K124" s="40"/>
      <c r="L124" s="44"/>
      <c r="M124" s="103"/>
      <c r="N124" s="199"/>
      <c r="O124" s="104"/>
      <c r="P124" s="200">
        <f>P125+P153</f>
        <v>0</v>
      </c>
      <c r="Q124" s="104"/>
      <c r="R124" s="200">
        <f>R125+R153</f>
        <v>2.2128427652840004</v>
      </c>
      <c r="S124" s="104"/>
      <c r="T124" s="201">
        <f>T125+T153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78</v>
      </c>
      <c r="AU124" s="17" t="s">
        <v>133</v>
      </c>
      <c r="BK124" s="202">
        <f>BK125+BK153</f>
        <v>0</v>
      </c>
    </row>
    <row r="125" s="12" customFormat="1" ht="25.92" customHeight="1">
      <c r="A125" s="12"/>
      <c r="B125" s="203"/>
      <c r="C125" s="204"/>
      <c r="D125" s="205" t="s">
        <v>78</v>
      </c>
      <c r="E125" s="206" t="s">
        <v>158</v>
      </c>
      <c r="F125" s="206" t="s">
        <v>159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P126+P147+P151</f>
        <v>0</v>
      </c>
      <c r="Q125" s="211"/>
      <c r="R125" s="212">
        <f>R126+R147+R151</f>
        <v>1.7982219860600002</v>
      </c>
      <c r="S125" s="211"/>
      <c r="T125" s="213">
        <f>T126+T147+T151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87</v>
      </c>
      <c r="AT125" s="215" t="s">
        <v>78</v>
      </c>
      <c r="AU125" s="215" t="s">
        <v>79</v>
      </c>
      <c r="AY125" s="214" t="s">
        <v>160</v>
      </c>
      <c r="BK125" s="216">
        <f>BK126+BK147+BK151</f>
        <v>0</v>
      </c>
    </row>
    <row r="126" s="12" customFormat="1" ht="22.8" customHeight="1">
      <c r="A126" s="12"/>
      <c r="B126" s="203"/>
      <c r="C126" s="204"/>
      <c r="D126" s="205" t="s">
        <v>78</v>
      </c>
      <c r="E126" s="217" t="s">
        <v>87</v>
      </c>
      <c r="F126" s="217" t="s">
        <v>161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SUM(P127:P146)</f>
        <v>0</v>
      </c>
      <c r="Q126" s="211"/>
      <c r="R126" s="212">
        <f>SUM(R127:R146)</f>
        <v>0</v>
      </c>
      <c r="S126" s="211"/>
      <c r="T126" s="213">
        <f>SUM(T127:T146)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87</v>
      </c>
      <c r="AT126" s="215" t="s">
        <v>78</v>
      </c>
      <c r="AU126" s="215" t="s">
        <v>87</v>
      </c>
      <c r="AY126" s="214" t="s">
        <v>160</v>
      </c>
      <c r="BK126" s="216">
        <f>SUM(BK127:BK146)</f>
        <v>0</v>
      </c>
    </row>
    <row r="127" s="2" customFormat="1" ht="21.75" customHeight="1">
      <c r="A127" s="38"/>
      <c r="B127" s="39"/>
      <c r="C127" s="219" t="s">
        <v>87</v>
      </c>
      <c r="D127" s="219" t="s">
        <v>162</v>
      </c>
      <c r="E127" s="220" t="s">
        <v>1308</v>
      </c>
      <c r="F127" s="221" t="s">
        <v>1309</v>
      </c>
      <c r="G127" s="222" t="s">
        <v>165</v>
      </c>
      <c r="H127" s="223">
        <v>0.089999999999999997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44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166</v>
      </c>
      <c r="AT127" s="231" t="s">
        <v>162</v>
      </c>
      <c r="AU127" s="231" t="s">
        <v>90</v>
      </c>
      <c r="AY127" s="17" t="s">
        <v>160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87</v>
      </c>
      <c r="BK127" s="232">
        <f>ROUND(I127*H127,2)</f>
        <v>0</v>
      </c>
      <c r="BL127" s="17" t="s">
        <v>166</v>
      </c>
      <c r="BM127" s="231" t="s">
        <v>1384</v>
      </c>
    </row>
    <row r="128" s="13" customFormat="1">
      <c r="A128" s="13"/>
      <c r="B128" s="233"/>
      <c r="C128" s="234"/>
      <c r="D128" s="235" t="s">
        <v>168</v>
      </c>
      <c r="E128" s="236" t="s">
        <v>1</v>
      </c>
      <c r="F128" s="237" t="s">
        <v>1311</v>
      </c>
      <c r="G128" s="234"/>
      <c r="H128" s="238">
        <v>0.089999999999999997</v>
      </c>
      <c r="I128" s="239"/>
      <c r="J128" s="234"/>
      <c r="K128" s="234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168</v>
      </c>
      <c r="AU128" s="244" t="s">
        <v>90</v>
      </c>
      <c r="AV128" s="13" t="s">
        <v>90</v>
      </c>
      <c r="AW128" s="13" t="s">
        <v>34</v>
      </c>
      <c r="AX128" s="13" t="s">
        <v>79</v>
      </c>
      <c r="AY128" s="244" t="s">
        <v>160</v>
      </c>
    </row>
    <row r="129" s="14" customFormat="1">
      <c r="A129" s="14"/>
      <c r="B129" s="245"/>
      <c r="C129" s="246"/>
      <c r="D129" s="235" t="s">
        <v>168</v>
      </c>
      <c r="E129" s="247" t="s">
        <v>1</v>
      </c>
      <c r="F129" s="248" t="s">
        <v>175</v>
      </c>
      <c r="G129" s="246"/>
      <c r="H129" s="249">
        <v>0.089999999999999997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5" t="s">
        <v>168</v>
      </c>
      <c r="AU129" s="255" t="s">
        <v>90</v>
      </c>
      <c r="AV129" s="14" t="s">
        <v>166</v>
      </c>
      <c r="AW129" s="14" t="s">
        <v>34</v>
      </c>
      <c r="AX129" s="14" t="s">
        <v>87</v>
      </c>
      <c r="AY129" s="255" t="s">
        <v>160</v>
      </c>
    </row>
    <row r="130" s="2" customFormat="1" ht="24.15" customHeight="1">
      <c r="A130" s="38"/>
      <c r="B130" s="39"/>
      <c r="C130" s="219" t="s">
        <v>90</v>
      </c>
      <c r="D130" s="219" t="s">
        <v>162</v>
      </c>
      <c r="E130" s="220" t="s">
        <v>508</v>
      </c>
      <c r="F130" s="221" t="s">
        <v>1385</v>
      </c>
      <c r="G130" s="222" t="s">
        <v>165</v>
      </c>
      <c r="H130" s="223">
        <v>0.81000000000000005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44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166</v>
      </c>
      <c r="AT130" s="231" t="s">
        <v>162</v>
      </c>
      <c r="AU130" s="231" t="s">
        <v>90</v>
      </c>
      <c r="AY130" s="17" t="s">
        <v>160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87</v>
      </c>
      <c r="BK130" s="232">
        <f>ROUND(I130*H130,2)</f>
        <v>0</v>
      </c>
      <c r="BL130" s="17" t="s">
        <v>166</v>
      </c>
      <c r="BM130" s="231" t="s">
        <v>1386</v>
      </c>
    </row>
    <row r="131" s="13" customFormat="1">
      <c r="A131" s="13"/>
      <c r="B131" s="233"/>
      <c r="C131" s="234"/>
      <c r="D131" s="235" t="s">
        <v>168</v>
      </c>
      <c r="E131" s="236" t="s">
        <v>1</v>
      </c>
      <c r="F131" s="237" t="s">
        <v>1315</v>
      </c>
      <c r="G131" s="234"/>
      <c r="H131" s="238">
        <v>0.81000000000000005</v>
      </c>
      <c r="I131" s="239"/>
      <c r="J131" s="234"/>
      <c r="K131" s="234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168</v>
      </c>
      <c r="AU131" s="244" t="s">
        <v>90</v>
      </c>
      <c r="AV131" s="13" t="s">
        <v>90</v>
      </c>
      <c r="AW131" s="13" t="s">
        <v>34</v>
      </c>
      <c r="AX131" s="13" t="s">
        <v>79</v>
      </c>
      <c r="AY131" s="244" t="s">
        <v>160</v>
      </c>
    </row>
    <row r="132" s="14" customFormat="1">
      <c r="A132" s="14"/>
      <c r="B132" s="245"/>
      <c r="C132" s="246"/>
      <c r="D132" s="235" t="s">
        <v>168</v>
      </c>
      <c r="E132" s="247" t="s">
        <v>1</v>
      </c>
      <c r="F132" s="248" t="s">
        <v>175</v>
      </c>
      <c r="G132" s="246"/>
      <c r="H132" s="249">
        <v>0.81000000000000005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5" t="s">
        <v>168</v>
      </c>
      <c r="AU132" s="255" t="s">
        <v>90</v>
      </c>
      <c r="AV132" s="14" t="s">
        <v>166</v>
      </c>
      <c r="AW132" s="14" t="s">
        <v>34</v>
      </c>
      <c r="AX132" s="14" t="s">
        <v>87</v>
      </c>
      <c r="AY132" s="255" t="s">
        <v>160</v>
      </c>
    </row>
    <row r="133" s="2" customFormat="1" ht="37.8" customHeight="1">
      <c r="A133" s="38"/>
      <c r="B133" s="39"/>
      <c r="C133" s="219" t="s">
        <v>180</v>
      </c>
      <c r="D133" s="219" t="s">
        <v>162</v>
      </c>
      <c r="E133" s="220" t="s">
        <v>185</v>
      </c>
      <c r="F133" s="221" t="s">
        <v>512</v>
      </c>
      <c r="G133" s="222" t="s">
        <v>165</v>
      </c>
      <c r="H133" s="223">
        <v>0.76500000000000001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44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166</v>
      </c>
      <c r="AT133" s="231" t="s">
        <v>162</v>
      </c>
      <c r="AU133" s="231" t="s">
        <v>90</v>
      </c>
      <c r="AY133" s="17" t="s">
        <v>160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87</v>
      </c>
      <c r="BK133" s="232">
        <f>ROUND(I133*H133,2)</f>
        <v>0</v>
      </c>
      <c r="BL133" s="17" t="s">
        <v>166</v>
      </c>
      <c r="BM133" s="231" t="s">
        <v>1387</v>
      </c>
    </row>
    <row r="134" s="13" customFormat="1">
      <c r="A134" s="13"/>
      <c r="B134" s="233"/>
      <c r="C134" s="234"/>
      <c r="D134" s="235" t="s">
        <v>168</v>
      </c>
      <c r="E134" s="236" t="s">
        <v>1</v>
      </c>
      <c r="F134" s="237" t="s">
        <v>1317</v>
      </c>
      <c r="G134" s="234"/>
      <c r="H134" s="238">
        <v>0.089999999999999997</v>
      </c>
      <c r="I134" s="239"/>
      <c r="J134" s="234"/>
      <c r="K134" s="234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168</v>
      </c>
      <c r="AU134" s="244" t="s">
        <v>90</v>
      </c>
      <c r="AV134" s="13" t="s">
        <v>90</v>
      </c>
      <c r="AW134" s="13" t="s">
        <v>34</v>
      </c>
      <c r="AX134" s="13" t="s">
        <v>79</v>
      </c>
      <c r="AY134" s="244" t="s">
        <v>160</v>
      </c>
    </row>
    <row r="135" s="13" customFormat="1">
      <c r="A135" s="13"/>
      <c r="B135" s="233"/>
      <c r="C135" s="234"/>
      <c r="D135" s="235" t="s">
        <v>168</v>
      </c>
      <c r="E135" s="236" t="s">
        <v>1</v>
      </c>
      <c r="F135" s="237" t="s">
        <v>1318</v>
      </c>
      <c r="G135" s="234"/>
      <c r="H135" s="238">
        <v>0.81000000000000005</v>
      </c>
      <c r="I135" s="239"/>
      <c r="J135" s="234"/>
      <c r="K135" s="234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168</v>
      </c>
      <c r="AU135" s="244" t="s">
        <v>90</v>
      </c>
      <c r="AV135" s="13" t="s">
        <v>90</v>
      </c>
      <c r="AW135" s="13" t="s">
        <v>34</v>
      </c>
      <c r="AX135" s="13" t="s">
        <v>79</v>
      </c>
      <c r="AY135" s="244" t="s">
        <v>160</v>
      </c>
    </row>
    <row r="136" s="13" customFormat="1">
      <c r="A136" s="13"/>
      <c r="B136" s="233"/>
      <c r="C136" s="234"/>
      <c r="D136" s="235" t="s">
        <v>168</v>
      </c>
      <c r="E136" s="236" t="s">
        <v>1</v>
      </c>
      <c r="F136" s="237" t="s">
        <v>1319</v>
      </c>
      <c r="G136" s="234"/>
      <c r="H136" s="238">
        <v>-0.13500000000000001</v>
      </c>
      <c r="I136" s="239"/>
      <c r="J136" s="234"/>
      <c r="K136" s="234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168</v>
      </c>
      <c r="AU136" s="244" t="s">
        <v>90</v>
      </c>
      <c r="AV136" s="13" t="s">
        <v>90</v>
      </c>
      <c r="AW136" s="13" t="s">
        <v>34</v>
      </c>
      <c r="AX136" s="13" t="s">
        <v>79</v>
      </c>
      <c r="AY136" s="244" t="s">
        <v>160</v>
      </c>
    </row>
    <row r="137" s="14" customFormat="1">
      <c r="A137" s="14"/>
      <c r="B137" s="245"/>
      <c r="C137" s="246"/>
      <c r="D137" s="235" t="s">
        <v>168</v>
      </c>
      <c r="E137" s="247" t="s">
        <v>1</v>
      </c>
      <c r="F137" s="248" t="s">
        <v>175</v>
      </c>
      <c r="G137" s="246"/>
      <c r="H137" s="249">
        <v>0.76500000000000001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5" t="s">
        <v>168</v>
      </c>
      <c r="AU137" s="255" t="s">
        <v>90</v>
      </c>
      <c r="AV137" s="14" t="s">
        <v>166</v>
      </c>
      <c r="AW137" s="14" t="s">
        <v>34</v>
      </c>
      <c r="AX137" s="14" t="s">
        <v>87</v>
      </c>
      <c r="AY137" s="255" t="s">
        <v>160</v>
      </c>
    </row>
    <row r="138" s="2" customFormat="1" ht="37.8" customHeight="1">
      <c r="A138" s="38"/>
      <c r="B138" s="39"/>
      <c r="C138" s="219" t="s">
        <v>166</v>
      </c>
      <c r="D138" s="219" t="s">
        <v>162</v>
      </c>
      <c r="E138" s="220" t="s">
        <v>190</v>
      </c>
      <c r="F138" s="221" t="s">
        <v>1320</v>
      </c>
      <c r="G138" s="222" t="s">
        <v>165</v>
      </c>
      <c r="H138" s="223">
        <v>8.4149999999999991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44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166</v>
      </c>
      <c r="AT138" s="231" t="s">
        <v>162</v>
      </c>
      <c r="AU138" s="231" t="s">
        <v>90</v>
      </c>
      <c r="AY138" s="17" t="s">
        <v>160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87</v>
      </c>
      <c r="BK138" s="232">
        <f>ROUND(I138*H138,2)</f>
        <v>0</v>
      </c>
      <c r="BL138" s="17" t="s">
        <v>166</v>
      </c>
      <c r="BM138" s="231" t="s">
        <v>1388</v>
      </c>
    </row>
    <row r="139" s="13" customFormat="1">
      <c r="A139" s="13"/>
      <c r="B139" s="233"/>
      <c r="C139" s="234"/>
      <c r="D139" s="235" t="s">
        <v>168</v>
      </c>
      <c r="E139" s="234"/>
      <c r="F139" s="237" t="s">
        <v>1322</v>
      </c>
      <c r="G139" s="234"/>
      <c r="H139" s="238">
        <v>8.4149999999999991</v>
      </c>
      <c r="I139" s="239"/>
      <c r="J139" s="234"/>
      <c r="K139" s="234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168</v>
      </c>
      <c r="AU139" s="244" t="s">
        <v>90</v>
      </c>
      <c r="AV139" s="13" t="s">
        <v>90</v>
      </c>
      <c r="AW139" s="13" t="s">
        <v>4</v>
      </c>
      <c r="AX139" s="13" t="s">
        <v>87</v>
      </c>
      <c r="AY139" s="244" t="s">
        <v>160</v>
      </c>
    </row>
    <row r="140" s="2" customFormat="1" ht="16.5" customHeight="1">
      <c r="A140" s="38"/>
      <c r="B140" s="39"/>
      <c r="C140" s="219" t="s">
        <v>189</v>
      </c>
      <c r="D140" s="219" t="s">
        <v>162</v>
      </c>
      <c r="E140" s="220" t="s">
        <v>1323</v>
      </c>
      <c r="F140" s="221" t="s">
        <v>1324</v>
      </c>
      <c r="G140" s="222" t="s">
        <v>165</v>
      </c>
      <c r="H140" s="223">
        <v>0.76500000000000001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44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166</v>
      </c>
      <c r="AT140" s="231" t="s">
        <v>162</v>
      </c>
      <c r="AU140" s="231" t="s">
        <v>90</v>
      </c>
      <c r="AY140" s="17" t="s">
        <v>160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87</v>
      </c>
      <c r="BK140" s="232">
        <f>ROUND(I140*H140,2)</f>
        <v>0</v>
      </c>
      <c r="BL140" s="17" t="s">
        <v>166</v>
      </c>
      <c r="BM140" s="231" t="s">
        <v>1389</v>
      </c>
    </row>
    <row r="141" s="2" customFormat="1" ht="33" customHeight="1">
      <c r="A141" s="38"/>
      <c r="B141" s="39"/>
      <c r="C141" s="219" t="s">
        <v>194</v>
      </c>
      <c r="D141" s="219" t="s">
        <v>162</v>
      </c>
      <c r="E141" s="220" t="s">
        <v>520</v>
      </c>
      <c r="F141" s="221" t="s">
        <v>521</v>
      </c>
      <c r="G141" s="222" t="s">
        <v>214</v>
      </c>
      <c r="H141" s="223">
        <v>1.3009999999999999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44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166</v>
      </c>
      <c r="AT141" s="231" t="s">
        <v>162</v>
      </c>
      <c r="AU141" s="231" t="s">
        <v>90</v>
      </c>
      <c r="AY141" s="17" t="s">
        <v>160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87</v>
      </c>
      <c r="BK141" s="232">
        <f>ROUND(I141*H141,2)</f>
        <v>0</v>
      </c>
      <c r="BL141" s="17" t="s">
        <v>166</v>
      </c>
      <c r="BM141" s="231" t="s">
        <v>1390</v>
      </c>
    </row>
    <row r="142" s="13" customFormat="1">
      <c r="A142" s="13"/>
      <c r="B142" s="233"/>
      <c r="C142" s="234"/>
      <c r="D142" s="235" t="s">
        <v>168</v>
      </c>
      <c r="E142" s="236" t="s">
        <v>1</v>
      </c>
      <c r="F142" s="237" t="s">
        <v>1391</v>
      </c>
      <c r="G142" s="234"/>
      <c r="H142" s="238">
        <v>1.3009999999999999</v>
      </c>
      <c r="I142" s="239"/>
      <c r="J142" s="234"/>
      <c r="K142" s="234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168</v>
      </c>
      <c r="AU142" s="244" t="s">
        <v>90</v>
      </c>
      <c r="AV142" s="13" t="s">
        <v>90</v>
      </c>
      <c r="AW142" s="13" t="s">
        <v>34</v>
      </c>
      <c r="AX142" s="13" t="s">
        <v>79</v>
      </c>
      <c r="AY142" s="244" t="s">
        <v>160</v>
      </c>
    </row>
    <row r="143" s="14" customFormat="1">
      <c r="A143" s="14"/>
      <c r="B143" s="245"/>
      <c r="C143" s="246"/>
      <c r="D143" s="235" t="s">
        <v>168</v>
      </c>
      <c r="E143" s="247" t="s">
        <v>1</v>
      </c>
      <c r="F143" s="248" t="s">
        <v>175</v>
      </c>
      <c r="G143" s="246"/>
      <c r="H143" s="249">
        <v>1.3009999999999999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5" t="s">
        <v>168</v>
      </c>
      <c r="AU143" s="255" t="s">
        <v>90</v>
      </c>
      <c r="AV143" s="14" t="s">
        <v>166</v>
      </c>
      <c r="AW143" s="14" t="s">
        <v>34</v>
      </c>
      <c r="AX143" s="14" t="s">
        <v>87</v>
      </c>
      <c r="AY143" s="255" t="s">
        <v>160</v>
      </c>
    </row>
    <row r="144" s="2" customFormat="1" ht="24.15" customHeight="1">
      <c r="A144" s="38"/>
      <c r="B144" s="39"/>
      <c r="C144" s="219" t="s">
        <v>199</v>
      </c>
      <c r="D144" s="219" t="s">
        <v>162</v>
      </c>
      <c r="E144" s="220" t="s">
        <v>1328</v>
      </c>
      <c r="F144" s="221" t="s">
        <v>1329</v>
      </c>
      <c r="G144" s="222" t="s">
        <v>165</v>
      </c>
      <c r="H144" s="223">
        <v>0.13500000000000001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44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166</v>
      </c>
      <c r="AT144" s="231" t="s">
        <v>162</v>
      </c>
      <c r="AU144" s="231" t="s">
        <v>90</v>
      </c>
      <c r="AY144" s="17" t="s">
        <v>160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87</v>
      </c>
      <c r="BK144" s="232">
        <f>ROUND(I144*H144,2)</f>
        <v>0</v>
      </c>
      <c r="BL144" s="17" t="s">
        <v>166</v>
      </c>
      <c r="BM144" s="231" t="s">
        <v>1392</v>
      </c>
    </row>
    <row r="145" s="13" customFormat="1">
      <c r="A145" s="13"/>
      <c r="B145" s="233"/>
      <c r="C145" s="234"/>
      <c r="D145" s="235" t="s">
        <v>168</v>
      </c>
      <c r="E145" s="236" t="s">
        <v>1</v>
      </c>
      <c r="F145" s="237" t="s">
        <v>1331</v>
      </c>
      <c r="G145" s="234"/>
      <c r="H145" s="238">
        <v>0.13500000000000001</v>
      </c>
      <c r="I145" s="239"/>
      <c r="J145" s="234"/>
      <c r="K145" s="234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168</v>
      </c>
      <c r="AU145" s="244" t="s">
        <v>90</v>
      </c>
      <c r="AV145" s="13" t="s">
        <v>90</v>
      </c>
      <c r="AW145" s="13" t="s">
        <v>34</v>
      </c>
      <c r="AX145" s="13" t="s">
        <v>79</v>
      </c>
      <c r="AY145" s="244" t="s">
        <v>160</v>
      </c>
    </row>
    <row r="146" s="14" customFormat="1">
      <c r="A146" s="14"/>
      <c r="B146" s="245"/>
      <c r="C146" s="246"/>
      <c r="D146" s="235" t="s">
        <v>168</v>
      </c>
      <c r="E146" s="247" t="s">
        <v>1</v>
      </c>
      <c r="F146" s="248" t="s">
        <v>175</v>
      </c>
      <c r="G146" s="246"/>
      <c r="H146" s="249">
        <v>0.13500000000000001</v>
      </c>
      <c r="I146" s="250"/>
      <c r="J146" s="246"/>
      <c r="K146" s="246"/>
      <c r="L146" s="251"/>
      <c r="M146" s="252"/>
      <c r="N146" s="253"/>
      <c r="O146" s="253"/>
      <c r="P146" s="253"/>
      <c r="Q146" s="253"/>
      <c r="R146" s="253"/>
      <c r="S146" s="253"/>
      <c r="T146" s="25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5" t="s">
        <v>168</v>
      </c>
      <c r="AU146" s="255" t="s">
        <v>90</v>
      </c>
      <c r="AV146" s="14" t="s">
        <v>166</v>
      </c>
      <c r="AW146" s="14" t="s">
        <v>34</v>
      </c>
      <c r="AX146" s="14" t="s">
        <v>87</v>
      </c>
      <c r="AY146" s="255" t="s">
        <v>160</v>
      </c>
    </row>
    <row r="147" s="12" customFormat="1" ht="22.8" customHeight="1">
      <c r="A147" s="12"/>
      <c r="B147" s="203"/>
      <c r="C147" s="204"/>
      <c r="D147" s="205" t="s">
        <v>78</v>
      </c>
      <c r="E147" s="217" t="s">
        <v>90</v>
      </c>
      <c r="F147" s="217" t="s">
        <v>238</v>
      </c>
      <c r="G147" s="204"/>
      <c r="H147" s="204"/>
      <c r="I147" s="207"/>
      <c r="J147" s="218">
        <f>BK147</f>
        <v>0</v>
      </c>
      <c r="K147" s="204"/>
      <c r="L147" s="209"/>
      <c r="M147" s="210"/>
      <c r="N147" s="211"/>
      <c r="O147" s="211"/>
      <c r="P147" s="212">
        <f>SUM(P148:P150)</f>
        <v>0</v>
      </c>
      <c r="Q147" s="211"/>
      <c r="R147" s="212">
        <f>SUM(R148:R150)</f>
        <v>1.7602819860600001</v>
      </c>
      <c r="S147" s="211"/>
      <c r="T147" s="213">
        <f>SUM(T148:T150)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4" t="s">
        <v>87</v>
      </c>
      <c r="AT147" s="215" t="s">
        <v>78</v>
      </c>
      <c r="AU147" s="215" t="s">
        <v>87</v>
      </c>
      <c r="AY147" s="214" t="s">
        <v>160</v>
      </c>
      <c r="BK147" s="216">
        <f>SUM(BK148:BK150)</f>
        <v>0</v>
      </c>
    </row>
    <row r="148" s="2" customFormat="1" ht="24.15" customHeight="1">
      <c r="A148" s="38"/>
      <c r="B148" s="39"/>
      <c r="C148" s="219" t="s">
        <v>204</v>
      </c>
      <c r="D148" s="219" t="s">
        <v>162</v>
      </c>
      <c r="E148" s="220" t="s">
        <v>1332</v>
      </c>
      <c r="F148" s="221" t="s">
        <v>1333</v>
      </c>
      <c r="G148" s="222" t="s">
        <v>165</v>
      </c>
      <c r="H148" s="223">
        <v>0.76500000000000001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44</v>
      </c>
      <c r="O148" s="91"/>
      <c r="P148" s="229">
        <f>O148*H148</f>
        <v>0</v>
      </c>
      <c r="Q148" s="229">
        <v>2.3010222040000001</v>
      </c>
      <c r="R148" s="229">
        <f>Q148*H148</f>
        <v>1.7602819860600001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166</v>
      </c>
      <c r="AT148" s="231" t="s">
        <v>162</v>
      </c>
      <c r="AU148" s="231" t="s">
        <v>90</v>
      </c>
      <c r="AY148" s="17" t="s">
        <v>160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87</v>
      </c>
      <c r="BK148" s="232">
        <f>ROUND(I148*H148,2)</f>
        <v>0</v>
      </c>
      <c r="BL148" s="17" t="s">
        <v>166</v>
      </c>
      <c r="BM148" s="231" t="s">
        <v>1393</v>
      </c>
    </row>
    <row r="149" s="13" customFormat="1">
      <c r="A149" s="13"/>
      <c r="B149" s="233"/>
      <c r="C149" s="234"/>
      <c r="D149" s="235" t="s">
        <v>168</v>
      </c>
      <c r="E149" s="236" t="s">
        <v>1</v>
      </c>
      <c r="F149" s="237" t="s">
        <v>1335</v>
      </c>
      <c r="G149" s="234"/>
      <c r="H149" s="238">
        <v>0.76500000000000001</v>
      </c>
      <c r="I149" s="239"/>
      <c r="J149" s="234"/>
      <c r="K149" s="234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168</v>
      </c>
      <c r="AU149" s="244" t="s">
        <v>90</v>
      </c>
      <c r="AV149" s="13" t="s">
        <v>90</v>
      </c>
      <c r="AW149" s="13" t="s">
        <v>34</v>
      </c>
      <c r="AX149" s="13" t="s">
        <v>79</v>
      </c>
      <c r="AY149" s="244" t="s">
        <v>160</v>
      </c>
    </row>
    <row r="150" s="14" customFormat="1">
      <c r="A150" s="14"/>
      <c r="B150" s="245"/>
      <c r="C150" s="246"/>
      <c r="D150" s="235" t="s">
        <v>168</v>
      </c>
      <c r="E150" s="247" t="s">
        <v>1</v>
      </c>
      <c r="F150" s="248" t="s">
        <v>175</v>
      </c>
      <c r="G150" s="246"/>
      <c r="H150" s="249">
        <v>0.76500000000000001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5" t="s">
        <v>168</v>
      </c>
      <c r="AU150" s="255" t="s">
        <v>90</v>
      </c>
      <c r="AV150" s="14" t="s">
        <v>166</v>
      </c>
      <c r="AW150" s="14" t="s">
        <v>34</v>
      </c>
      <c r="AX150" s="14" t="s">
        <v>87</v>
      </c>
      <c r="AY150" s="255" t="s">
        <v>160</v>
      </c>
    </row>
    <row r="151" s="12" customFormat="1" ht="22.8" customHeight="1">
      <c r="A151" s="12"/>
      <c r="B151" s="203"/>
      <c r="C151" s="204"/>
      <c r="D151" s="205" t="s">
        <v>78</v>
      </c>
      <c r="E151" s="217" t="s">
        <v>194</v>
      </c>
      <c r="F151" s="217" t="s">
        <v>656</v>
      </c>
      <c r="G151" s="204"/>
      <c r="H151" s="204"/>
      <c r="I151" s="207"/>
      <c r="J151" s="218">
        <f>BK151</f>
        <v>0</v>
      </c>
      <c r="K151" s="204"/>
      <c r="L151" s="209"/>
      <c r="M151" s="210"/>
      <c r="N151" s="211"/>
      <c r="O151" s="211"/>
      <c r="P151" s="212">
        <f>P152</f>
        <v>0</v>
      </c>
      <c r="Q151" s="211"/>
      <c r="R151" s="212">
        <f>R152</f>
        <v>0.037939999999999995</v>
      </c>
      <c r="S151" s="211"/>
      <c r="T151" s="213">
        <f>T152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4" t="s">
        <v>87</v>
      </c>
      <c r="AT151" s="215" t="s">
        <v>78</v>
      </c>
      <c r="AU151" s="215" t="s">
        <v>87</v>
      </c>
      <c r="AY151" s="214" t="s">
        <v>160</v>
      </c>
      <c r="BK151" s="216">
        <f>BK152</f>
        <v>0</v>
      </c>
    </row>
    <row r="152" s="2" customFormat="1" ht="24.15" customHeight="1">
      <c r="A152" s="38"/>
      <c r="B152" s="39"/>
      <c r="C152" s="219" t="s">
        <v>210</v>
      </c>
      <c r="D152" s="219" t="s">
        <v>162</v>
      </c>
      <c r="E152" s="220" t="s">
        <v>1336</v>
      </c>
      <c r="F152" s="221" t="s">
        <v>1337</v>
      </c>
      <c r="G152" s="222" t="s">
        <v>230</v>
      </c>
      <c r="H152" s="223">
        <v>271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44</v>
      </c>
      <c r="O152" s="91"/>
      <c r="P152" s="229">
        <f>O152*H152</f>
        <v>0</v>
      </c>
      <c r="Q152" s="229">
        <v>0.00013999999999999999</v>
      </c>
      <c r="R152" s="229">
        <f>Q152*H152</f>
        <v>0.037939999999999995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166</v>
      </c>
      <c r="AT152" s="231" t="s">
        <v>162</v>
      </c>
      <c r="AU152" s="231" t="s">
        <v>90</v>
      </c>
      <c r="AY152" s="17" t="s">
        <v>160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87</v>
      </c>
      <c r="BK152" s="232">
        <f>ROUND(I152*H152,2)</f>
        <v>0</v>
      </c>
      <c r="BL152" s="17" t="s">
        <v>166</v>
      </c>
      <c r="BM152" s="231" t="s">
        <v>1394</v>
      </c>
    </row>
    <row r="153" s="12" customFormat="1" ht="25.92" customHeight="1">
      <c r="A153" s="12"/>
      <c r="B153" s="203"/>
      <c r="C153" s="204"/>
      <c r="D153" s="205" t="s">
        <v>78</v>
      </c>
      <c r="E153" s="206" t="s">
        <v>462</v>
      </c>
      <c r="F153" s="206" t="s">
        <v>463</v>
      </c>
      <c r="G153" s="204"/>
      <c r="H153" s="204"/>
      <c r="I153" s="207"/>
      <c r="J153" s="208">
        <f>BK153</f>
        <v>0</v>
      </c>
      <c r="K153" s="204"/>
      <c r="L153" s="209"/>
      <c r="M153" s="210"/>
      <c r="N153" s="211"/>
      <c r="O153" s="211"/>
      <c r="P153" s="212">
        <f>P154+P164+P175</f>
        <v>0</v>
      </c>
      <c r="Q153" s="211"/>
      <c r="R153" s="212">
        <f>R154+R164+R175</f>
        <v>0.41462077922400004</v>
      </c>
      <c r="S153" s="211"/>
      <c r="T153" s="213">
        <f>T154+T164+T175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4" t="s">
        <v>90</v>
      </c>
      <c r="AT153" s="215" t="s">
        <v>78</v>
      </c>
      <c r="AU153" s="215" t="s">
        <v>79</v>
      </c>
      <c r="AY153" s="214" t="s">
        <v>160</v>
      </c>
      <c r="BK153" s="216">
        <f>BK154+BK164+BK175</f>
        <v>0</v>
      </c>
    </row>
    <row r="154" s="12" customFormat="1" ht="22.8" customHeight="1">
      <c r="A154" s="12"/>
      <c r="B154" s="203"/>
      <c r="C154" s="204"/>
      <c r="D154" s="205" t="s">
        <v>78</v>
      </c>
      <c r="E154" s="217" t="s">
        <v>1339</v>
      </c>
      <c r="F154" s="217" t="s">
        <v>1340</v>
      </c>
      <c r="G154" s="204"/>
      <c r="H154" s="204"/>
      <c r="I154" s="207"/>
      <c r="J154" s="218">
        <f>BK154</f>
        <v>0</v>
      </c>
      <c r="K154" s="204"/>
      <c r="L154" s="209"/>
      <c r="M154" s="210"/>
      <c r="N154" s="211"/>
      <c r="O154" s="211"/>
      <c r="P154" s="212">
        <f>SUM(P155:P163)</f>
        <v>0</v>
      </c>
      <c r="Q154" s="211"/>
      <c r="R154" s="212">
        <f>SUM(R155:R163)</f>
        <v>0.11937935662400001</v>
      </c>
      <c r="S154" s="211"/>
      <c r="T154" s="213">
        <f>SUM(T155:T163)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4" t="s">
        <v>90</v>
      </c>
      <c r="AT154" s="215" t="s">
        <v>78</v>
      </c>
      <c r="AU154" s="215" t="s">
        <v>87</v>
      </c>
      <c r="AY154" s="214" t="s">
        <v>160</v>
      </c>
      <c r="BK154" s="216">
        <f>SUM(BK155:BK163)</f>
        <v>0</v>
      </c>
    </row>
    <row r="155" s="2" customFormat="1" ht="44.25" customHeight="1">
      <c r="A155" s="38"/>
      <c r="B155" s="39"/>
      <c r="C155" s="219" t="s">
        <v>217</v>
      </c>
      <c r="D155" s="219" t="s">
        <v>162</v>
      </c>
      <c r="E155" s="220" t="s">
        <v>1341</v>
      </c>
      <c r="F155" s="221" t="s">
        <v>1342</v>
      </c>
      <c r="G155" s="222" t="s">
        <v>165</v>
      </c>
      <c r="H155" s="223">
        <v>0.20899999999999999</v>
      </c>
      <c r="I155" s="224"/>
      <c r="J155" s="225">
        <f>ROUND(I155*H155,2)</f>
        <v>0</v>
      </c>
      <c r="K155" s="226"/>
      <c r="L155" s="44"/>
      <c r="M155" s="227" t="s">
        <v>1</v>
      </c>
      <c r="N155" s="228" t="s">
        <v>44</v>
      </c>
      <c r="O155" s="91"/>
      <c r="P155" s="229">
        <f>O155*H155</f>
        <v>0</v>
      </c>
      <c r="Q155" s="229">
        <v>0.00189</v>
      </c>
      <c r="R155" s="229">
        <f>Q155*H155</f>
        <v>0.00039501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247</v>
      </c>
      <c r="AT155" s="231" t="s">
        <v>162</v>
      </c>
      <c r="AU155" s="231" t="s">
        <v>90</v>
      </c>
      <c r="AY155" s="17" t="s">
        <v>160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87</v>
      </c>
      <c r="BK155" s="232">
        <f>ROUND(I155*H155,2)</f>
        <v>0</v>
      </c>
      <c r="BL155" s="17" t="s">
        <v>247</v>
      </c>
      <c r="BM155" s="231" t="s">
        <v>1395</v>
      </c>
    </row>
    <row r="156" s="2" customFormat="1" ht="24.15" customHeight="1">
      <c r="A156" s="38"/>
      <c r="B156" s="39"/>
      <c r="C156" s="219" t="s">
        <v>223</v>
      </c>
      <c r="D156" s="219" t="s">
        <v>162</v>
      </c>
      <c r="E156" s="220" t="s">
        <v>1344</v>
      </c>
      <c r="F156" s="221" t="s">
        <v>1345</v>
      </c>
      <c r="G156" s="222" t="s">
        <v>220</v>
      </c>
      <c r="H156" s="223">
        <v>22.175999999999998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44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247</v>
      </c>
      <c r="AT156" s="231" t="s">
        <v>162</v>
      </c>
      <c r="AU156" s="231" t="s">
        <v>90</v>
      </c>
      <c r="AY156" s="17" t="s">
        <v>160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87</v>
      </c>
      <c r="BK156" s="232">
        <f>ROUND(I156*H156,2)</f>
        <v>0</v>
      </c>
      <c r="BL156" s="17" t="s">
        <v>247</v>
      </c>
      <c r="BM156" s="231" t="s">
        <v>1396</v>
      </c>
    </row>
    <row r="157" s="13" customFormat="1">
      <c r="A157" s="13"/>
      <c r="B157" s="233"/>
      <c r="C157" s="234"/>
      <c r="D157" s="235" t="s">
        <v>168</v>
      </c>
      <c r="E157" s="236" t="s">
        <v>1</v>
      </c>
      <c r="F157" s="237" t="s">
        <v>1397</v>
      </c>
      <c r="G157" s="234"/>
      <c r="H157" s="238">
        <v>22.175999999999998</v>
      </c>
      <c r="I157" s="239"/>
      <c r="J157" s="234"/>
      <c r="K157" s="234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168</v>
      </c>
      <c r="AU157" s="244" t="s">
        <v>90</v>
      </c>
      <c r="AV157" s="13" t="s">
        <v>90</v>
      </c>
      <c r="AW157" s="13" t="s">
        <v>34</v>
      </c>
      <c r="AX157" s="13" t="s">
        <v>87</v>
      </c>
      <c r="AY157" s="244" t="s">
        <v>160</v>
      </c>
    </row>
    <row r="158" s="2" customFormat="1" ht="24.15" customHeight="1">
      <c r="A158" s="38"/>
      <c r="B158" s="39"/>
      <c r="C158" s="256" t="s">
        <v>227</v>
      </c>
      <c r="D158" s="256" t="s">
        <v>211</v>
      </c>
      <c r="E158" s="257" t="s">
        <v>1348</v>
      </c>
      <c r="F158" s="258" t="s">
        <v>1349</v>
      </c>
      <c r="G158" s="259" t="s">
        <v>165</v>
      </c>
      <c r="H158" s="260">
        <v>0.20899999999999999</v>
      </c>
      <c r="I158" s="261"/>
      <c r="J158" s="262">
        <f>ROUND(I158*H158,2)</f>
        <v>0</v>
      </c>
      <c r="K158" s="263"/>
      <c r="L158" s="264"/>
      <c r="M158" s="265" t="s">
        <v>1</v>
      </c>
      <c r="N158" s="266" t="s">
        <v>44</v>
      </c>
      <c r="O158" s="91"/>
      <c r="P158" s="229">
        <f>O158*H158</f>
        <v>0</v>
      </c>
      <c r="Q158" s="229">
        <v>0.55000000000000004</v>
      </c>
      <c r="R158" s="229">
        <f>Q158*H158</f>
        <v>0.11495000000000001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346</v>
      </c>
      <c r="AT158" s="231" t="s">
        <v>211</v>
      </c>
      <c r="AU158" s="231" t="s">
        <v>90</v>
      </c>
      <c r="AY158" s="17" t="s">
        <v>160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87</v>
      </c>
      <c r="BK158" s="232">
        <f>ROUND(I158*H158,2)</f>
        <v>0</v>
      </c>
      <c r="BL158" s="17" t="s">
        <v>247</v>
      </c>
      <c r="BM158" s="231" t="s">
        <v>1398</v>
      </c>
    </row>
    <row r="159" s="13" customFormat="1">
      <c r="A159" s="13"/>
      <c r="B159" s="233"/>
      <c r="C159" s="234"/>
      <c r="D159" s="235" t="s">
        <v>168</v>
      </c>
      <c r="E159" s="236" t="s">
        <v>1</v>
      </c>
      <c r="F159" s="237" t="s">
        <v>1399</v>
      </c>
      <c r="G159" s="234"/>
      <c r="H159" s="238">
        <v>0.20899999999999999</v>
      </c>
      <c r="I159" s="239"/>
      <c r="J159" s="234"/>
      <c r="K159" s="234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168</v>
      </c>
      <c r="AU159" s="244" t="s">
        <v>90</v>
      </c>
      <c r="AV159" s="13" t="s">
        <v>90</v>
      </c>
      <c r="AW159" s="13" t="s">
        <v>34</v>
      </c>
      <c r="AX159" s="13" t="s">
        <v>87</v>
      </c>
      <c r="AY159" s="244" t="s">
        <v>160</v>
      </c>
    </row>
    <row r="160" s="2" customFormat="1" ht="24.15" customHeight="1">
      <c r="A160" s="38"/>
      <c r="B160" s="39"/>
      <c r="C160" s="219" t="s">
        <v>233</v>
      </c>
      <c r="D160" s="219" t="s">
        <v>162</v>
      </c>
      <c r="E160" s="220" t="s">
        <v>1352</v>
      </c>
      <c r="F160" s="221" t="s">
        <v>1353</v>
      </c>
      <c r="G160" s="222" t="s">
        <v>220</v>
      </c>
      <c r="H160" s="223">
        <v>22.175999999999998</v>
      </c>
      <c r="I160" s="224"/>
      <c r="J160" s="225">
        <f>ROUND(I160*H160,2)</f>
        <v>0</v>
      </c>
      <c r="K160" s="226"/>
      <c r="L160" s="44"/>
      <c r="M160" s="227" t="s">
        <v>1</v>
      </c>
      <c r="N160" s="228" t="s">
        <v>44</v>
      </c>
      <c r="O160" s="91"/>
      <c r="P160" s="229">
        <f>O160*H160</f>
        <v>0</v>
      </c>
      <c r="Q160" s="229">
        <v>0.000181924</v>
      </c>
      <c r="R160" s="229">
        <f>Q160*H160</f>
        <v>0.0040343466239999995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247</v>
      </c>
      <c r="AT160" s="231" t="s">
        <v>162</v>
      </c>
      <c r="AU160" s="231" t="s">
        <v>90</v>
      </c>
      <c r="AY160" s="17" t="s">
        <v>160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87</v>
      </c>
      <c r="BK160" s="232">
        <f>ROUND(I160*H160,2)</f>
        <v>0</v>
      </c>
      <c r="BL160" s="17" t="s">
        <v>247</v>
      </c>
      <c r="BM160" s="231" t="s">
        <v>1400</v>
      </c>
    </row>
    <row r="161" s="13" customFormat="1">
      <c r="A161" s="13"/>
      <c r="B161" s="233"/>
      <c r="C161" s="234"/>
      <c r="D161" s="235" t="s">
        <v>168</v>
      </c>
      <c r="E161" s="236" t="s">
        <v>1</v>
      </c>
      <c r="F161" s="237" t="s">
        <v>1397</v>
      </c>
      <c r="G161" s="234"/>
      <c r="H161" s="238">
        <v>22.175999999999998</v>
      </c>
      <c r="I161" s="239"/>
      <c r="J161" s="234"/>
      <c r="K161" s="234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168</v>
      </c>
      <c r="AU161" s="244" t="s">
        <v>90</v>
      </c>
      <c r="AV161" s="13" t="s">
        <v>90</v>
      </c>
      <c r="AW161" s="13" t="s">
        <v>34</v>
      </c>
      <c r="AX161" s="13" t="s">
        <v>79</v>
      </c>
      <c r="AY161" s="244" t="s">
        <v>160</v>
      </c>
    </row>
    <row r="162" s="14" customFormat="1">
      <c r="A162" s="14"/>
      <c r="B162" s="245"/>
      <c r="C162" s="246"/>
      <c r="D162" s="235" t="s">
        <v>168</v>
      </c>
      <c r="E162" s="247" t="s">
        <v>1</v>
      </c>
      <c r="F162" s="248" t="s">
        <v>175</v>
      </c>
      <c r="G162" s="246"/>
      <c r="H162" s="249">
        <v>22.175999999999998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5" t="s">
        <v>168</v>
      </c>
      <c r="AU162" s="255" t="s">
        <v>90</v>
      </c>
      <c r="AV162" s="14" t="s">
        <v>166</v>
      </c>
      <c r="AW162" s="14" t="s">
        <v>34</v>
      </c>
      <c r="AX162" s="14" t="s">
        <v>87</v>
      </c>
      <c r="AY162" s="255" t="s">
        <v>160</v>
      </c>
    </row>
    <row r="163" s="2" customFormat="1" ht="24.15" customHeight="1">
      <c r="A163" s="38"/>
      <c r="B163" s="39"/>
      <c r="C163" s="219" t="s">
        <v>239</v>
      </c>
      <c r="D163" s="219" t="s">
        <v>162</v>
      </c>
      <c r="E163" s="220" t="s">
        <v>1401</v>
      </c>
      <c r="F163" s="221" t="s">
        <v>1402</v>
      </c>
      <c r="G163" s="222" t="s">
        <v>214</v>
      </c>
      <c r="H163" s="223">
        <v>0.119</v>
      </c>
      <c r="I163" s="224"/>
      <c r="J163" s="225">
        <f>ROUND(I163*H163,2)</f>
        <v>0</v>
      </c>
      <c r="K163" s="226"/>
      <c r="L163" s="44"/>
      <c r="M163" s="227" t="s">
        <v>1</v>
      </c>
      <c r="N163" s="228" t="s">
        <v>44</v>
      </c>
      <c r="O163" s="91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247</v>
      </c>
      <c r="AT163" s="231" t="s">
        <v>162</v>
      </c>
      <c r="AU163" s="231" t="s">
        <v>90</v>
      </c>
      <c r="AY163" s="17" t="s">
        <v>160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87</v>
      </c>
      <c r="BK163" s="232">
        <f>ROUND(I163*H163,2)</f>
        <v>0</v>
      </c>
      <c r="BL163" s="17" t="s">
        <v>247</v>
      </c>
      <c r="BM163" s="231" t="s">
        <v>1403</v>
      </c>
    </row>
    <row r="164" s="12" customFormat="1" ht="22.8" customHeight="1">
      <c r="A164" s="12"/>
      <c r="B164" s="203"/>
      <c r="C164" s="204"/>
      <c r="D164" s="205" t="s">
        <v>78</v>
      </c>
      <c r="E164" s="217" t="s">
        <v>677</v>
      </c>
      <c r="F164" s="217" t="s">
        <v>678</v>
      </c>
      <c r="G164" s="204"/>
      <c r="H164" s="204"/>
      <c r="I164" s="207"/>
      <c r="J164" s="218">
        <f>BK164</f>
        <v>0</v>
      </c>
      <c r="K164" s="204"/>
      <c r="L164" s="209"/>
      <c r="M164" s="210"/>
      <c r="N164" s="211"/>
      <c r="O164" s="211"/>
      <c r="P164" s="212">
        <f>SUM(P165:P174)</f>
        <v>0</v>
      </c>
      <c r="Q164" s="211"/>
      <c r="R164" s="212">
        <f>SUM(R165:R174)</f>
        <v>0.28679252500000002</v>
      </c>
      <c r="S164" s="211"/>
      <c r="T164" s="213">
        <f>SUM(T165:T174)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4" t="s">
        <v>90</v>
      </c>
      <c r="AT164" s="215" t="s">
        <v>78</v>
      </c>
      <c r="AU164" s="215" t="s">
        <v>87</v>
      </c>
      <c r="AY164" s="214" t="s">
        <v>160</v>
      </c>
      <c r="BK164" s="216">
        <f>SUM(BK165:BK174)</f>
        <v>0</v>
      </c>
    </row>
    <row r="165" s="2" customFormat="1" ht="24.15" customHeight="1">
      <c r="A165" s="38"/>
      <c r="B165" s="39"/>
      <c r="C165" s="219" t="s">
        <v>8</v>
      </c>
      <c r="D165" s="219" t="s">
        <v>162</v>
      </c>
      <c r="E165" s="220" t="s">
        <v>1355</v>
      </c>
      <c r="F165" s="221" t="s">
        <v>1356</v>
      </c>
      <c r="G165" s="222" t="s">
        <v>230</v>
      </c>
      <c r="H165" s="223">
        <v>271</v>
      </c>
      <c r="I165" s="224"/>
      <c r="J165" s="225">
        <f>ROUND(I165*H165,2)</f>
        <v>0</v>
      </c>
      <c r="K165" s="226"/>
      <c r="L165" s="44"/>
      <c r="M165" s="227" t="s">
        <v>1</v>
      </c>
      <c r="N165" s="228" t="s">
        <v>44</v>
      </c>
      <c r="O165" s="91"/>
      <c r="P165" s="229">
        <f>O165*H165</f>
        <v>0</v>
      </c>
      <c r="Q165" s="229">
        <v>5.8275E-05</v>
      </c>
      <c r="R165" s="229">
        <f>Q165*H165</f>
        <v>0.015792525000000002</v>
      </c>
      <c r="S165" s="229">
        <v>0</v>
      </c>
      <c r="T165" s="23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1" t="s">
        <v>247</v>
      </c>
      <c r="AT165" s="231" t="s">
        <v>162</v>
      </c>
      <c r="AU165" s="231" t="s">
        <v>90</v>
      </c>
      <c r="AY165" s="17" t="s">
        <v>160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7" t="s">
        <v>87</v>
      </c>
      <c r="BK165" s="232">
        <f>ROUND(I165*H165,2)</f>
        <v>0</v>
      </c>
      <c r="BL165" s="17" t="s">
        <v>247</v>
      </c>
      <c r="BM165" s="231" t="s">
        <v>1404</v>
      </c>
    </row>
    <row r="166" s="13" customFormat="1">
      <c r="A166" s="13"/>
      <c r="B166" s="233"/>
      <c r="C166" s="234"/>
      <c r="D166" s="235" t="s">
        <v>168</v>
      </c>
      <c r="E166" s="236" t="s">
        <v>1</v>
      </c>
      <c r="F166" s="237" t="s">
        <v>1405</v>
      </c>
      <c r="G166" s="234"/>
      <c r="H166" s="238">
        <v>271</v>
      </c>
      <c r="I166" s="239"/>
      <c r="J166" s="234"/>
      <c r="K166" s="234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168</v>
      </c>
      <c r="AU166" s="244" t="s">
        <v>90</v>
      </c>
      <c r="AV166" s="13" t="s">
        <v>90</v>
      </c>
      <c r="AW166" s="13" t="s">
        <v>34</v>
      </c>
      <c r="AX166" s="13" t="s">
        <v>79</v>
      </c>
      <c r="AY166" s="244" t="s">
        <v>160</v>
      </c>
    </row>
    <row r="167" s="14" customFormat="1">
      <c r="A167" s="14"/>
      <c r="B167" s="245"/>
      <c r="C167" s="246"/>
      <c r="D167" s="235" t="s">
        <v>168</v>
      </c>
      <c r="E167" s="247" t="s">
        <v>1</v>
      </c>
      <c r="F167" s="248" t="s">
        <v>175</v>
      </c>
      <c r="G167" s="246"/>
      <c r="H167" s="249">
        <v>271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5" t="s">
        <v>168</v>
      </c>
      <c r="AU167" s="255" t="s">
        <v>90</v>
      </c>
      <c r="AV167" s="14" t="s">
        <v>166</v>
      </c>
      <c r="AW167" s="14" t="s">
        <v>34</v>
      </c>
      <c r="AX167" s="14" t="s">
        <v>87</v>
      </c>
      <c r="AY167" s="255" t="s">
        <v>160</v>
      </c>
    </row>
    <row r="168" s="2" customFormat="1" ht="16.5" customHeight="1">
      <c r="A168" s="38"/>
      <c r="B168" s="39"/>
      <c r="C168" s="256" t="s">
        <v>247</v>
      </c>
      <c r="D168" s="256" t="s">
        <v>211</v>
      </c>
      <c r="E168" s="257" t="s">
        <v>1359</v>
      </c>
      <c r="F168" s="258" t="s">
        <v>1360</v>
      </c>
      <c r="G168" s="259" t="s">
        <v>214</v>
      </c>
      <c r="H168" s="260">
        <v>0.27100000000000002</v>
      </c>
      <c r="I168" s="261"/>
      <c r="J168" s="262">
        <f>ROUND(I168*H168,2)</f>
        <v>0</v>
      </c>
      <c r="K168" s="263"/>
      <c r="L168" s="264"/>
      <c r="M168" s="265" t="s">
        <v>1</v>
      </c>
      <c r="N168" s="266" t="s">
        <v>44</v>
      </c>
      <c r="O168" s="91"/>
      <c r="P168" s="229">
        <f>O168*H168</f>
        <v>0</v>
      </c>
      <c r="Q168" s="229">
        <v>1</v>
      </c>
      <c r="R168" s="229">
        <f>Q168*H168</f>
        <v>0.27100000000000002</v>
      </c>
      <c r="S168" s="229">
        <v>0</v>
      </c>
      <c r="T168" s="23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1" t="s">
        <v>346</v>
      </c>
      <c r="AT168" s="231" t="s">
        <v>211</v>
      </c>
      <c r="AU168" s="231" t="s">
        <v>90</v>
      </c>
      <c r="AY168" s="17" t="s">
        <v>160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7" t="s">
        <v>87</v>
      </c>
      <c r="BK168" s="232">
        <f>ROUND(I168*H168,2)</f>
        <v>0</v>
      </c>
      <c r="BL168" s="17" t="s">
        <v>247</v>
      </c>
      <c r="BM168" s="231" t="s">
        <v>1406</v>
      </c>
    </row>
    <row r="169" s="13" customFormat="1">
      <c r="A169" s="13"/>
      <c r="B169" s="233"/>
      <c r="C169" s="234"/>
      <c r="D169" s="235" t="s">
        <v>168</v>
      </c>
      <c r="E169" s="236" t="s">
        <v>1</v>
      </c>
      <c r="F169" s="237" t="s">
        <v>1362</v>
      </c>
      <c r="G169" s="234"/>
      <c r="H169" s="238">
        <v>0.14599999999999999</v>
      </c>
      <c r="I169" s="239"/>
      <c r="J169" s="234"/>
      <c r="K169" s="234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168</v>
      </c>
      <c r="AU169" s="244" t="s">
        <v>90</v>
      </c>
      <c r="AV169" s="13" t="s">
        <v>90</v>
      </c>
      <c r="AW169" s="13" t="s">
        <v>34</v>
      </c>
      <c r="AX169" s="13" t="s">
        <v>79</v>
      </c>
      <c r="AY169" s="244" t="s">
        <v>160</v>
      </c>
    </row>
    <row r="170" s="13" customFormat="1">
      <c r="A170" s="13"/>
      <c r="B170" s="233"/>
      <c r="C170" s="234"/>
      <c r="D170" s="235" t="s">
        <v>168</v>
      </c>
      <c r="E170" s="236" t="s">
        <v>1</v>
      </c>
      <c r="F170" s="237" t="s">
        <v>1407</v>
      </c>
      <c r="G170" s="234"/>
      <c r="H170" s="238">
        <v>0.039</v>
      </c>
      <c r="I170" s="239"/>
      <c r="J170" s="234"/>
      <c r="K170" s="234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168</v>
      </c>
      <c r="AU170" s="244" t="s">
        <v>90</v>
      </c>
      <c r="AV170" s="13" t="s">
        <v>90</v>
      </c>
      <c r="AW170" s="13" t="s">
        <v>34</v>
      </c>
      <c r="AX170" s="13" t="s">
        <v>79</v>
      </c>
      <c r="AY170" s="244" t="s">
        <v>160</v>
      </c>
    </row>
    <row r="171" s="13" customFormat="1">
      <c r="A171" s="13"/>
      <c r="B171" s="233"/>
      <c r="C171" s="234"/>
      <c r="D171" s="235" t="s">
        <v>168</v>
      </c>
      <c r="E171" s="236" t="s">
        <v>1</v>
      </c>
      <c r="F171" s="237" t="s">
        <v>1408</v>
      </c>
      <c r="G171" s="234"/>
      <c r="H171" s="238">
        <v>0.028000000000000001</v>
      </c>
      <c r="I171" s="239"/>
      <c r="J171" s="234"/>
      <c r="K171" s="234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168</v>
      </c>
      <c r="AU171" s="244" t="s">
        <v>90</v>
      </c>
      <c r="AV171" s="13" t="s">
        <v>90</v>
      </c>
      <c r="AW171" s="13" t="s">
        <v>34</v>
      </c>
      <c r="AX171" s="13" t="s">
        <v>79</v>
      </c>
      <c r="AY171" s="244" t="s">
        <v>160</v>
      </c>
    </row>
    <row r="172" s="13" customFormat="1">
      <c r="A172" s="13"/>
      <c r="B172" s="233"/>
      <c r="C172" s="234"/>
      <c r="D172" s="235" t="s">
        <v>168</v>
      </c>
      <c r="E172" s="236" t="s">
        <v>1</v>
      </c>
      <c r="F172" s="237" t="s">
        <v>1409</v>
      </c>
      <c r="G172" s="234"/>
      <c r="H172" s="238">
        <v>0.058000000000000003</v>
      </c>
      <c r="I172" s="239"/>
      <c r="J172" s="234"/>
      <c r="K172" s="234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168</v>
      </c>
      <c r="AU172" s="244" t="s">
        <v>90</v>
      </c>
      <c r="AV172" s="13" t="s">
        <v>90</v>
      </c>
      <c r="AW172" s="13" t="s">
        <v>34</v>
      </c>
      <c r="AX172" s="13" t="s">
        <v>79</v>
      </c>
      <c r="AY172" s="244" t="s">
        <v>160</v>
      </c>
    </row>
    <row r="173" s="14" customFormat="1">
      <c r="A173" s="14"/>
      <c r="B173" s="245"/>
      <c r="C173" s="246"/>
      <c r="D173" s="235" t="s">
        <v>168</v>
      </c>
      <c r="E173" s="247" t="s">
        <v>1</v>
      </c>
      <c r="F173" s="248" t="s">
        <v>175</v>
      </c>
      <c r="G173" s="246"/>
      <c r="H173" s="249">
        <v>0.27100000000000002</v>
      </c>
      <c r="I173" s="250"/>
      <c r="J173" s="246"/>
      <c r="K173" s="246"/>
      <c r="L173" s="251"/>
      <c r="M173" s="252"/>
      <c r="N173" s="253"/>
      <c r="O173" s="253"/>
      <c r="P173" s="253"/>
      <c r="Q173" s="253"/>
      <c r="R173" s="253"/>
      <c r="S173" s="253"/>
      <c r="T173" s="25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5" t="s">
        <v>168</v>
      </c>
      <c r="AU173" s="255" t="s">
        <v>90</v>
      </c>
      <c r="AV173" s="14" t="s">
        <v>166</v>
      </c>
      <c r="AW173" s="14" t="s">
        <v>34</v>
      </c>
      <c r="AX173" s="14" t="s">
        <v>87</v>
      </c>
      <c r="AY173" s="255" t="s">
        <v>160</v>
      </c>
    </row>
    <row r="174" s="2" customFormat="1" ht="44.25" customHeight="1">
      <c r="A174" s="38"/>
      <c r="B174" s="39"/>
      <c r="C174" s="219" t="s">
        <v>254</v>
      </c>
      <c r="D174" s="219" t="s">
        <v>162</v>
      </c>
      <c r="E174" s="220" t="s">
        <v>1410</v>
      </c>
      <c r="F174" s="221" t="s">
        <v>1411</v>
      </c>
      <c r="G174" s="222" t="s">
        <v>741</v>
      </c>
      <c r="H174" s="282"/>
      <c r="I174" s="224"/>
      <c r="J174" s="225">
        <f>ROUND(I174*H174,2)</f>
        <v>0</v>
      </c>
      <c r="K174" s="226"/>
      <c r="L174" s="44"/>
      <c r="M174" s="227" t="s">
        <v>1</v>
      </c>
      <c r="N174" s="228" t="s">
        <v>44</v>
      </c>
      <c r="O174" s="91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1" t="s">
        <v>247</v>
      </c>
      <c r="AT174" s="231" t="s">
        <v>162</v>
      </c>
      <c r="AU174" s="231" t="s">
        <v>90</v>
      </c>
      <c r="AY174" s="17" t="s">
        <v>160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7" t="s">
        <v>87</v>
      </c>
      <c r="BK174" s="232">
        <f>ROUND(I174*H174,2)</f>
        <v>0</v>
      </c>
      <c r="BL174" s="17" t="s">
        <v>247</v>
      </c>
      <c r="BM174" s="231" t="s">
        <v>1412</v>
      </c>
    </row>
    <row r="175" s="12" customFormat="1" ht="22.8" customHeight="1">
      <c r="A175" s="12"/>
      <c r="B175" s="203"/>
      <c r="C175" s="204"/>
      <c r="D175" s="205" t="s">
        <v>78</v>
      </c>
      <c r="E175" s="217" t="s">
        <v>1367</v>
      </c>
      <c r="F175" s="217" t="s">
        <v>1368</v>
      </c>
      <c r="G175" s="204"/>
      <c r="H175" s="204"/>
      <c r="I175" s="207"/>
      <c r="J175" s="218">
        <f>BK175</f>
        <v>0</v>
      </c>
      <c r="K175" s="204"/>
      <c r="L175" s="209"/>
      <c r="M175" s="210"/>
      <c r="N175" s="211"/>
      <c r="O175" s="211"/>
      <c r="P175" s="212">
        <f>SUM(P176:P181)</f>
        <v>0</v>
      </c>
      <c r="Q175" s="211"/>
      <c r="R175" s="212">
        <f>SUM(R176:R181)</f>
        <v>0.0084488975999999997</v>
      </c>
      <c r="S175" s="211"/>
      <c r="T175" s="213">
        <f>SUM(T176:T181)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4" t="s">
        <v>90</v>
      </c>
      <c r="AT175" s="215" t="s">
        <v>78</v>
      </c>
      <c r="AU175" s="215" t="s">
        <v>87</v>
      </c>
      <c r="AY175" s="214" t="s">
        <v>160</v>
      </c>
      <c r="BK175" s="216">
        <f>SUM(BK176:BK181)</f>
        <v>0</v>
      </c>
    </row>
    <row r="176" s="2" customFormat="1" ht="24.15" customHeight="1">
      <c r="A176" s="38"/>
      <c r="B176" s="39"/>
      <c r="C176" s="219" t="s">
        <v>259</v>
      </c>
      <c r="D176" s="219" t="s">
        <v>162</v>
      </c>
      <c r="E176" s="220" t="s">
        <v>1369</v>
      </c>
      <c r="F176" s="221" t="s">
        <v>1370</v>
      </c>
      <c r="G176" s="222" t="s">
        <v>220</v>
      </c>
      <c r="H176" s="223">
        <v>15.84</v>
      </c>
      <c r="I176" s="224"/>
      <c r="J176" s="225">
        <f>ROUND(I176*H176,2)</f>
        <v>0</v>
      </c>
      <c r="K176" s="226"/>
      <c r="L176" s="44"/>
      <c r="M176" s="227" t="s">
        <v>1</v>
      </c>
      <c r="N176" s="228" t="s">
        <v>44</v>
      </c>
      <c r="O176" s="91"/>
      <c r="P176" s="229">
        <f>O176*H176</f>
        <v>0</v>
      </c>
      <c r="Q176" s="229">
        <v>0.0002475</v>
      </c>
      <c r="R176" s="229">
        <f>Q176*H176</f>
        <v>0.0039204000000000001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247</v>
      </c>
      <c r="AT176" s="231" t="s">
        <v>162</v>
      </c>
      <c r="AU176" s="231" t="s">
        <v>90</v>
      </c>
      <c r="AY176" s="17" t="s">
        <v>160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87</v>
      </c>
      <c r="BK176" s="232">
        <f>ROUND(I176*H176,2)</f>
        <v>0</v>
      </c>
      <c r="BL176" s="17" t="s">
        <v>247</v>
      </c>
      <c r="BM176" s="231" t="s">
        <v>1413</v>
      </c>
    </row>
    <row r="177" s="13" customFormat="1">
      <c r="A177" s="13"/>
      <c r="B177" s="233"/>
      <c r="C177" s="234"/>
      <c r="D177" s="235" t="s">
        <v>168</v>
      </c>
      <c r="E177" s="236" t="s">
        <v>1</v>
      </c>
      <c r="F177" s="237" t="s">
        <v>1414</v>
      </c>
      <c r="G177" s="234"/>
      <c r="H177" s="238">
        <v>15.84</v>
      </c>
      <c r="I177" s="239"/>
      <c r="J177" s="234"/>
      <c r="K177" s="234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168</v>
      </c>
      <c r="AU177" s="244" t="s">
        <v>90</v>
      </c>
      <c r="AV177" s="13" t="s">
        <v>90</v>
      </c>
      <c r="AW177" s="13" t="s">
        <v>34</v>
      </c>
      <c r="AX177" s="13" t="s">
        <v>87</v>
      </c>
      <c r="AY177" s="244" t="s">
        <v>160</v>
      </c>
    </row>
    <row r="178" s="2" customFormat="1" ht="24.15" customHeight="1">
      <c r="A178" s="38"/>
      <c r="B178" s="39"/>
      <c r="C178" s="219" t="s">
        <v>271</v>
      </c>
      <c r="D178" s="219" t="s">
        <v>162</v>
      </c>
      <c r="E178" s="220" t="s">
        <v>1373</v>
      </c>
      <c r="F178" s="221" t="s">
        <v>1374</v>
      </c>
      <c r="G178" s="222" t="s">
        <v>220</v>
      </c>
      <c r="H178" s="223">
        <v>11.616</v>
      </c>
      <c r="I178" s="224"/>
      <c r="J178" s="225">
        <f>ROUND(I178*H178,2)</f>
        <v>0</v>
      </c>
      <c r="K178" s="226"/>
      <c r="L178" s="44"/>
      <c r="M178" s="227" t="s">
        <v>1</v>
      </c>
      <c r="N178" s="228" t="s">
        <v>44</v>
      </c>
      <c r="O178" s="91"/>
      <c r="P178" s="229">
        <f>O178*H178</f>
        <v>0</v>
      </c>
      <c r="Q178" s="229">
        <v>0.00014375</v>
      </c>
      <c r="R178" s="229">
        <f>Q178*H178</f>
        <v>0.0016697999999999999</v>
      </c>
      <c r="S178" s="229">
        <v>0</v>
      </c>
      <c r="T178" s="23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247</v>
      </c>
      <c r="AT178" s="231" t="s">
        <v>162</v>
      </c>
      <c r="AU178" s="231" t="s">
        <v>90</v>
      </c>
      <c r="AY178" s="17" t="s">
        <v>160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87</v>
      </c>
      <c r="BK178" s="232">
        <f>ROUND(I178*H178,2)</f>
        <v>0</v>
      </c>
      <c r="BL178" s="17" t="s">
        <v>247</v>
      </c>
      <c r="BM178" s="231" t="s">
        <v>1415</v>
      </c>
    </row>
    <row r="179" s="13" customFormat="1">
      <c r="A179" s="13"/>
      <c r="B179" s="233"/>
      <c r="C179" s="234"/>
      <c r="D179" s="235" t="s">
        <v>168</v>
      </c>
      <c r="E179" s="236" t="s">
        <v>1</v>
      </c>
      <c r="F179" s="237" t="s">
        <v>1416</v>
      </c>
      <c r="G179" s="234"/>
      <c r="H179" s="238">
        <v>11.616</v>
      </c>
      <c r="I179" s="239"/>
      <c r="J179" s="234"/>
      <c r="K179" s="234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168</v>
      </c>
      <c r="AU179" s="244" t="s">
        <v>90</v>
      </c>
      <c r="AV179" s="13" t="s">
        <v>90</v>
      </c>
      <c r="AW179" s="13" t="s">
        <v>34</v>
      </c>
      <c r="AX179" s="13" t="s">
        <v>87</v>
      </c>
      <c r="AY179" s="244" t="s">
        <v>160</v>
      </c>
    </row>
    <row r="180" s="2" customFormat="1" ht="24.15" customHeight="1">
      <c r="A180" s="38"/>
      <c r="B180" s="39"/>
      <c r="C180" s="219" t="s">
        <v>276</v>
      </c>
      <c r="D180" s="219" t="s">
        <v>162</v>
      </c>
      <c r="E180" s="220" t="s">
        <v>1377</v>
      </c>
      <c r="F180" s="221" t="s">
        <v>1378</v>
      </c>
      <c r="G180" s="222" t="s">
        <v>220</v>
      </c>
      <c r="H180" s="223">
        <v>11.616</v>
      </c>
      <c r="I180" s="224"/>
      <c r="J180" s="225">
        <f>ROUND(I180*H180,2)</f>
        <v>0</v>
      </c>
      <c r="K180" s="226"/>
      <c r="L180" s="44"/>
      <c r="M180" s="227" t="s">
        <v>1</v>
      </c>
      <c r="N180" s="228" t="s">
        <v>44</v>
      </c>
      <c r="O180" s="91"/>
      <c r="P180" s="229">
        <f>O180*H180</f>
        <v>0</v>
      </c>
      <c r="Q180" s="229">
        <v>0.00012305000000000001</v>
      </c>
      <c r="R180" s="229">
        <f>Q180*H180</f>
        <v>0.0014293488000000001</v>
      </c>
      <c r="S180" s="229">
        <v>0</v>
      </c>
      <c r="T180" s="23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1" t="s">
        <v>247</v>
      </c>
      <c r="AT180" s="231" t="s">
        <v>162</v>
      </c>
      <c r="AU180" s="231" t="s">
        <v>90</v>
      </c>
      <c r="AY180" s="17" t="s">
        <v>160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7" t="s">
        <v>87</v>
      </c>
      <c r="BK180" s="232">
        <f>ROUND(I180*H180,2)</f>
        <v>0</v>
      </c>
      <c r="BL180" s="17" t="s">
        <v>247</v>
      </c>
      <c r="BM180" s="231" t="s">
        <v>1417</v>
      </c>
    </row>
    <row r="181" s="2" customFormat="1" ht="24.15" customHeight="1">
      <c r="A181" s="38"/>
      <c r="B181" s="39"/>
      <c r="C181" s="219" t="s">
        <v>7</v>
      </c>
      <c r="D181" s="219" t="s">
        <v>162</v>
      </c>
      <c r="E181" s="220" t="s">
        <v>1380</v>
      </c>
      <c r="F181" s="221" t="s">
        <v>1381</v>
      </c>
      <c r="G181" s="222" t="s">
        <v>220</v>
      </c>
      <c r="H181" s="223">
        <v>11.616</v>
      </c>
      <c r="I181" s="224"/>
      <c r="J181" s="225">
        <f>ROUND(I181*H181,2)</f>
        <v>0</v>
      </c>
      <c r="K181" s="226"/>
      <c r="L181" s="44"/>
      <c r="M181" s="267" t="s">
        <v>1</v>
      </c>
      <c r="N181" s="268" t="s">
        <v>44</v>
      </c>
      <c r="O181" s="269"/>
      <c r="P181" s="270">
        <f>O181*H181</f>
        <v>0</v>
      </c>
      <c r="Q181" s="270">
        <v>0.00012305000000000001</v>
      </c>
      <c r="R181" s="270">
        <f>Q181*H181</f>
        <v>0.0014293488000000001</v>
      </c>
      <c r="S181" s="270">
        <v>0</v>
      </c>
      <c r="T181" s="271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1" t="s">
        <v>247</v>
      </c>
      <c r="AT181" s="231" t="s">
        <v>162</v>
      </c>
      <c r="AU181" s="231" t="s">
        <v>90</v>
      </c>
      <c r="AY181" s="17" t="s">
        <v>160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7" t="s">
        <v>87</v>
      </c>
      <c r="BK181" s="232">
        <f>ROUND(I181*H181,2)</f>
        <v>0</v>
      </c>
      <c r="BL181" s="17" t="s">
        <v>247</v>
      </c>
      <c r="BM181" s="231" t="s">
        <v>1418</v>
      </c>
    </row>
    <row r="182" s="2" customFormat="1" ht="6.96" customHeight="1">
      <c r="A182" s="38"/>
      <c r="B182" s="66"/>
      <c r="C182" s="67"/>
      <c r="D182" s="67"/>
      <c r="E182" s="67"/>
      <c r="F182" s="67"/>
      <c r="G182" s="67"/>
      <c r="H182" s="67"/>
      <c r="I182" s="67"/>
      <c r="J182" s="67"/>
      <c r="K182" s="67"/>
      <c r="L182" s="44"/>
      <c r="M182" s="38"/>
      <c r="O182" s="38"/>
      <c r="P182" s="38"/>
      <c r="Q182" s="38"/>
      <c r="R182" s="38"/>
      <c r="S182" s="38"/>
      <c r="T182" s="38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</row>
  </sheetData>
  <sheetProtection sheet="1" autoFilter="0" formatColumns="0" formatRows="0" objects="1" scenarios="1" spinCount="100000" saltValue="4dM7DvTONu5OgO7pMjzXPnEgfJJsT1tlAVlIbTAFPJVYzOw4ZRmYGTSdZ5KzCeKfj//ppOXvTyfXDMM3luuzMQ==" hashValue="hWWRNasDcWAd6MTlfEAmCB5+H8QqClBIfpP2lZOFHs1ghuUprmc8Y29ecPMWr+sHlGAqw2x91dn/OvfUaWuO1w==" algorithmName="SHA-512" password="CC35"/>
  <autoFilter ref="C123:K181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90</v>
      </c>
    </row>
    <row r="4" s="1" customFormat="1" ht="24.96" customHeight="1">
      <c r="B4" s="20"/>
      <c r="D4" s="138" t="s">
        <v>126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Revitalizace veřejných ploch města Luby - ETAPA II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127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1419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19. 10. 2020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">
        <v>36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37</v>
      </c>
      <c r="F24" s="38"/>
      <c r="G24" s="38"/>
      <c r="H24" s="38"/>
      <c r="I24" s="140" t="s">
        <v>28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39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41</v>
      </c>
      <c r="G32" s="38"/>
      <c r="H32" s="38"/>
      <c r="I32" s="152" t="s">
        <v>40</v>
      </c>
      <c r="J32" s="152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40" t="s">
        <v>44</v>
      </c>
      <c r="F33" s="154">
        <f>ROUND((SUM(BE119:BE149)),  2)</f>
        <v>0</v>
      </c>
      <c r="G33" s="38"/>
      <c r="H33" s="38"/>
      <c r="I33" s="155">
        <v>0.20999999999999999</v>
      </c>
      <c r="J33" s="154">
        <f>ROUND(((SUM(BE119:BE149))*I33),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45</v>
      </c>
      <c r="F34" s="154">
        <f>ROUND((SUM(BF119:BF149)),  2)</f>
        <v>0</v>
      </c>
      <c r="G34" s="38"/>
      <c r="H34" s="38"/>
      <c r="I34" s="155">
        <v>0.14999999999999999</v>
      </c>
      <c r="J34" s="154">
        <f>ROUND(((SUM(BF119:BF149))*I34),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46</v>
      </c>
      <c r="F35" s="154">
        <f>ROUND((SUM(BG119:BG149)),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47</v>
      </c>
      <c r="F36" s="154">
        <f>ROUND((SUM(BH119:BH149)),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48</v>
      </c>
      <c r="F37" s="154">
        <f>ROUND((SUM(BI119:BI149)),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Revitalizace veřejných ploch města Luby - ETAPA II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02 - Sadové úpravy Etapa II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Luby u Chebu</v>
      </c>
      <c r="G89" s="40"/>
      <c r="H89" s="40"/>
      <c r="I89" s="32" t="s">
        <v>22</v>
      </c>
      <c r="J89" s="79" t="str">
        <f>IF(J12="","",J12)</f>
        <v>19. 10. 2020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Luby</v>
      </c>
      <c r="G91" s="40"/>
      <c r="H91" s="40"/>
      <c r="I91" s="32" t="s">
        <v>31</v>
      </c>
      <c r="J91" s="36" t="str">
        <f>E21</f>
        <v>A69 - Architekti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 Pavel Šturc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130</v>
      </c>
      <c r="D94" s="176"/>
      <c r="E94" s="176"/>
      <c r="F94" s="176"/>
      <c r="G94" s="176"/>
      <c r="H94" s="176"/>
      <c r="I94" s="176"/>
      <c r="J94" s="177" t="s">
        <v>131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132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133</v>
      </c>
    </row>
    <row r="97" s="9" customFormat="1" ht="24.96" customHeight="1">
      <c r="A97" s="9"/>
      <c r="B97" s="179"/>
      <c r="C97" s="180"/>
      <c r="D97" s="181" t="s">
        <v>134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135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490</v>
      </c>
      <c r="E99" s="188"/>
      <c r="F99" s="188"/>
      <c r="G99" s="188"/>
      <c r="H99" s="188"/>
      <c r="I99" s="188"/>
      <c r="J99" s="189">
        <f>J148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145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74" t="str">
        <f>E7</f>
        <v>Revitalizace veřejných ploch města Luby - ETAPA II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127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SO 02 - Sadové úpravy Etapa II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>Luby u Chebu</v>
      </c>
      <c r="G113" s="40"/>
      <c r="H113" s="40"/>
      <c r="I113" s="32" t="s">
        <v>22</v>
      </c>
      <c r="J113" s="79" t="str">
        <f>IF(J12="","",J12)</f>
        <v>19. 10. 2020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>Město Luby</v>
      </c>
      <c r="G115" s="40"/>
      <c r="H115" s="40"/>
      <c r="I115" s="32" t="s">
        <v>31</v>
      </c>
      <c r="J115" s="36" t="str">
        <f>E21</f>
        <v>A69 - Architekti s.r.o.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29</v>
      </c>
      <c r="D116" s="40"/>
      <c r="E116" s="40"/>
      <c r="F116" s="27" t="str">
        <f>IF(E18="","",E18)</f>
        <v>Vyplň údaj</v>
      </c>
      <c r="G116" s="40"/>
      <c r="H116" s="40"/>
      <c r="I116" s="32" t="s">
        <v>35</v>
      </c>
      <c r="J116" s="36" t="str">
        <f>E24</f>
        <v>Ing. Pavel Šturc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146</v>
      </c>
      <c r="D118" s="194" t="s">
        <v>64</v>
      </c>
      <c r="E118" s="194" t="s">
        <v>60</v>
      </c>
      <c r="F118" s="194" t="s">
        <v>61</v>
      </c>
      <c r="G118" s="194" t="s">
        <v>147</v>
      </c>
      <c r="H118" s="194" t="s">
        <v>148</v>
      </c>
      <c r="I118" s="194" t="s">
        <v>149</v>
      </c>
      <c r="J118" s="195" t="s">
        <v>131</v>
      </c>
      <c r="K118" s="196" t="s">
        <v>150</v>
      </c>
      <c r="L118" s="197"/>
      <c r="M118" s="100" t="s">
        <v>1</v>
      </c>
      <c r="N118" s="101" t="s">
        <v>43</v>
      </c>
      <c r="O118" s="101" t="s">
        <v>151</v>
      </c>
      <c r="P118" s="101" t="s">
        <v>152</v>
      </c>
      <c r="Q118" s="101" t="s">
        <v>153</v>
      </c>
      <c r="R118" s="101" t="s">
        <v>154</v>
      </c>
      <c r="S118" s="101" t="s">
        <v>155</v>
      </c>
      <c r="T118" s="102" t="s">
        <v>156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157</v>
      </c>
      <c r="D119" s="40"/>
      <c r="E119" s="40"/>
      <c r="F119" s="40"/>
      <c r="G119" s="40"/>
      <c r="H119" s="40"/>
      <c r="I119" s="40"/>
      <c r="J119" s="198">
        <f>BK119</f>
        <v>0</v>
      </c>
      <c r="K119" s="40"/>
      <c r="L119" s="44"/>
      <c r="M119" s="103"/>
      <c r="N119" s="199"/>
      <c r="O119" s="104"/>
      <c r="P119" s="200">
        <f>P120</f>
        <v>0</v>
      </c>
      <c r="Q119" s="104"/>
      <c r="R119" s="200">
        <f>R120</f>
        <v>9.1080000000000005</v>
      </c>
      <c r="S119" s="104"/>
      <c r="T119" s="201">
        <f>T120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78</v>
      </c>
      <c r="AU119" s="17" t="s">
        <v>133</v>
      </c>
      <c r="BK119" s="202">
        <f>BK120</f>
        <v>0</v>
      </c>
    </row>
    <row r="120" s="12" customFormat="1" ht="25.92" customHeight="1">
      <c r="A120" s="12"/>
      <c r="B120" s="203"/>
      <c r="C120" s="204"/>
      <c r="D120" s="205" t="s">
        <v>78</v>
      </c>
      <c r="E120" s="206" t="s">
        <v>158</v>
      </c>
      <c r="F120" s="206" t="s">
        <v>159</v>
      </c>
      <c r="G120" s="204"/>
      <c r="H120" s="204"/>
      <c r="I120" s="207"/>
      <c r="J120" s="208">
        <f>BK120</f>
        <v>0</v>
      </c>
      <c r="K120" s="204"/>
      <c r="L120" s="209"/>
      <c r="M120" s="210"/>
      <c r="N120" s="211"/>
      <c r="O120" s="211"/>
      <c r="P120" s="212">
        <f>P121+P148</f>
        <v>0</v>
      </c>
      <c r="Q120" s="211"/>
      <c r="R120" s="212">
        <f>R121+R148</f>
        <v>9.1080000000000005</v>
      </c>
      <c r="S120" s="211"/>
      <c r="T120" s="213">
        <f>T121+T148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87</v>
      </c>
      <c r="AT120" s="215" t="s">
        <v>78</v>
      </c>
      <c r="AU120" s="215" t="s">
        <v>79</v>
      </c>
      <c r="AY120" s="214" t="s">
        <v>160</v>
      </c>
      <c r="BK120" s="216">
        <f>BK121+BK148</f>
        <v>0</v>
      </c>
    </row>
    <row r="121" s="12" customFormat="1" ht="22.8" customHeight="1">
      <c r="A121" s="12"/>
      <c r="B121" s="203"/>
      <c r="C121" s="204"/>
      <c r="D121" s="205" t="s">
        <v>78</v>
      </c>
      <c r="E121" s="217" t="s">
        <v>87</v>
      </c>
      <c r="F121" s="217" t="s">
        <v>161</v>
      </c>
      <c r="G121" s="204"/>
      <c r="H121" s="204"/>
      <c r="I121" s="207"/>
      <c r="J121" s="218">
        <f>BK121</f>
        <v>0</v>
      </c>
      <c r="K121" s="204"/>
      <c r="L121" s="209"/>
      <c r="M121" s="210"/>
      <c r="N121" s="211"/>
      <c r="O121" s="211"/>
      <c r="P121" s="212">
        <f>SUM(P122:P147)</f>
        <v>0</v>
      </c>
      <c r="Q121" s="211"/>
      <c r="R121" s="212">
        <f>SUM(R122:R147)</f>
        <v>9.1080000000000005</v>
      </c>
      <c r="S121" s="211"/>
      <c r="T121" s="213">
        <f>SUM(T122:T147)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87</v>
      </c>
      <c r="AT121" s="215" t="s">
        <v>78</v>
      </c>
      <c r="AU121" s="215" t="s">
        <v>87</v>
      </c>
      <c r="AY121" s="214" t="s">
        <v>160</v>
      </c>
      <c r="BK121" s="216">
        <f>SUM(BK122:BK147)</f>
        <v>0</v>
      </c>
    </row>
    <row r="122" s="2" customFormat="1" ht="37.8" customHeight="1">
      <c r="A122" s="38"/>
      <c r="B122" s="39"/>
      <c r="C122" s="219" t="s">
        <v>87</v>
      </c>
      <c r="D122" s="219" t="s">
        <v>162</v>
      </c>
      <c r="E122" s="220" t="s">
        <v>1420</v>
      </c>
      <c r="F122" s="221" t="s">
        <v>1421</v>
      </c>
      <c r="G122" s="222" t="s">
        <v>364</v>
      </c>
      <c r="H122" s="223">
        <v>2</v>
      </c>
      <c r="I122" s="224"/>
      <c r="J122" s="225">
        <f>ROUND(I122*H122,2)</f>
        <v>0</v>
      </c>
      <c r="K122" s="226"/>
      <c r="L122" s="44"/>
      <c r="M122" s="227" t="s">
        <v>1</v>
      </c>
      <c r="N122" s="228" t="s">
        <v>44</v>
      </c>
      <c r="O122" s="91"/>
      <c r="P122" s="229">
        <f>O122*H122</f>
        <v>0</v>
      </c>
      <c r="Q122" s="229">
        <v>0</v>
      </c>
      <c r="R122" s="229">
        <f>Q122*H122</f>
        <v>0</v>
      </c>
      <c r="S122" s="229">
        <v>0</v>
      </c>
      <c r="T122" s="23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31" t="s">
        <v>166</v>
      </c>
      <c r="AT122" s="231" t="s">
        <v>162</v>
      </c>
      <c r="AU122" s="231" t="s">
        <v>90</v>
      </c>
      <c r="AY122" s="17" t="s">
        <v>160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17" t="s">
        <v>87</v>
      </c>
      <c r="BK122" s="232">
        <f>ROUND(I122*H122,2)</f>
        <v>0</v>
      </c>
      <c r="BL122" s="17" t="s">
        <v>166</v>
      </c>
      <c r="BM122" s="231" t="s">
        <v>1422</v>
      </c>
    </row>
    <row r="123" s="2" customFormat="1" ht="37.8" customHeight="1">
      <c r="A123" s="38"/>
      <c r="B123" s="39"/>
      <c r="C123" s="219" t="s">
        <v>90</v>
      </c>
      <c r="D123" s="219" t="s">
        <v>162</v>
      </c>
      <c r="E123" s="220" t="s">
        <v>1423</v>
      </c>
      <c r="F123" s="221" t="s">
        <v>1424</v>
      </c>
      <c r="G123" s="222" t="s">
        <v>364</v>
      </c>
      <c r="H123" s="223">
        <v>4</v>
      </c>
      <c r="I123" s="224"/>
      <c r="J123" s="225">
        <f>ROUND(I123*H123,2)</f>
        <v>0</v>
      </c>
      <c r="K123" s="226"/>
      <c r="L123" s="44"/>
      <c r="M123" s="227" t="s">
        <v>1</v>
      </c>
      <c r="N123" s="228" t="s">
        <v>44</v>
      </c>
      <c r="O123" s="91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1" t="s">
        <v>166</v>
      </c>
      <c r="AT123" s="231" t="s">
        <v>162</v>
      </c>
      <c r="AU123" s="231" t="s">
        <v>90</v>
      </c>
      <c r="AY123" s="17" t="s">
        <v>160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7" t="s">
        <v>87</v>
      </c>
      <c r="BK123" s="232">
        <f>ROUND(I123*H123,2)</f>
        <v>0</v>
      </c>
      <c r="BL123" s="17" t="s">
        <v>166</v>
      </c>
      <c r="BM123" s="231" t="s">
        <v>1425</v>
      </c>
    </row>
    <row r="124" s="2" customFormat="1" ht="37.8" customHeight="1">
      <c r="A124" s="38"/>
      <c r="B124" s="39"/>
      <c r="C124" s="219" t="s">
        <v>180</v>
      </c>
      <c r="D124" s="219" t="s">
        <v>162</v>
      </c>
      <c r="E124" s="220" t="s">
        <v>1426</v>
      </c>
      <c r="F124" s="221" t="s">
        <v>1427</v>
      </c>
      <c r="G124" s="222" t="s">
        <v>220</v>
      </c>
      <c r="H124" s="223">
        <v>2</v>
      </c>
      <c r="I124" s="224"/>
      <c r="J124" s="225">
        <f>ROUND(I124*H124,2)</f>
        <v>0</v>
      </c>
      <c r="K124" s="226"/>
      <c r="L124" s="44"/>
      <c r="M124" s="227" t="s">
        <v>1</v>
      </c>
      <c r="N124" s="228" t="s">
        <v>44</v>
      </c>
      <c r="O124" s="91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1" t="s">
        <v>166</v>
      </c>
      <c r="AT124" s="231" t="s">
        <v>162</v>
      </c>
      <c r="AU124" s="231" t="s">
        <v>90</v>
      </c>
      <c r="AY124" s="17" t="s">
        <v>160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7" t="s">
        <v>87</v>
      </c>
      <c r="BK124" s="232">
        <f>ROUND(I124*H124,2)</f>
        <v>0</v>
      </c>
      <c r="BL124" s="17" t="s">
        <v>166</v>
      </c>
      <c r="BM124" s="231" t="s">
        <v>1428</v>
      </c>
    </row>
    <row r="125" s="2" customFormat="1" ht="33" customHeight="1">
      <c r="A125" s="38"/>
      <c r="B125" s="39"/>
      <c r="C125" s="219" t="s">
        <v>166</v>
      </c>
      <c r="D125" s="219" t="s">
        <v>162</v>
      </c>
      <c r="E125" s="220" t="s">
        <v>1429</v>
      </c>
      <c r="F125" s="221" t="s">
        <v>1430</v>
      </c>
      <c r="G125" s="222" t="s">
        <v>364</v>
      </c>
      <c r="H125" s="223">
        <v>8</v>
      </c>
      <c r="I125" s="224"/>
      <c r="J125" s="225">
        <f>ROUND(I125*H125,2)</f>
        <v>0</v>
      </c>
      <c r="K125" s="226"/>
      <c r="L125" s="44"/>
      <c r="M125" s="227" t="s">
        <v>1</v>
      </c>
      <c r="N125" s="228" t="s">
        <v>44</v>
      </c>
      <c r="O125" s="91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166</v>
      </c>
      <c r="AT125" s="231" t="s">
        <v>162</v>
      </c>
      <c r="AU125" s="231" t="s">
        <v>90</v>
      </c>
      <c r="AY125" s="17" t="s">
        <v>160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87</v>
      </c>
      <c r="BK125" s="232">
        <f>ROUND(I125*H125,2)</f>
        <v>0</v>
      </c>
      <c r="BL125" s="17" t="s">
        <v>166</v>
      </c>
      <c r="BM125" s="231" t="s">
        <v>1431</v>
      </c>
    </row>
    <row r="126" s="2" customFormat="1" ht="44.25" customHeight="1">
      <c r="A126" s="38"/>
      <c r="B126" s="39"/>
      <c r="C126" s="219" t="s">
        <v>189</v>
      </c>
      <c r="D126" s="219" t="s">
        <v>162</v>
      </c>
      <c r="E126" s="220" t="s">
        <v>1432</v>
      </c>
      <c r="F126" s="221" t="s">
        <v>1433</v>
      </c>
      <c r="G126" s="222" t="s">
        <v>364</v>
      </c>
      <c r="H126" s="223">
        <v>23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44</v>
      </c>
      <c r="O126" s="91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166</v>
      </c>
      <c r="AT126" s="231" t="s">
        <v>162</v>
      </c>
      <c r="AU126" s="231" t="s">
        <v>90</v>
      </c>
      <c r="AY126" s="17" t="s">
        <v>160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87</v>
      </c>
      <c r="BK126" s="232">
        <f>ROUND(I126*H126,2)</f>
        <v>0</v>
      </c>
      <c r="BL126" s="17" t="s">
        <v>166</v>
      </c>
      <c r="BM126" s="231" t="s">
        <v>1434</v>
      </c>
    </row>
    <row r="127" s="2" customFormat="1" ht="16.5" customHeight="1">
      <c r="A127" s="38"/>
      <c r="B127" s="39"/>
      <c r="C127" s="256" t="s">
        <v>194</v>
      </c>
      <c r="D127" s="256" t="s">
        <v>211</v>
      </c>
      <c r="E127" s="257" t="s">
        <v>1435</v>
      </c>
      <c r="F127" s="258" t="s">
        <v>1436</v>
      </c>
      <c r="G127" s="259" t="s">
        <v>165</v>
      </c>
      <c r="H127" s="260">
        <v>41.399999999999999</v>
      </c>
      <c r="I127" s="261"/>
      <c r="J127" s="262">
        <f>ROUND(I127*H127,2)</f>
        <v>0</v>
      </c>
      <c r="K127" s="263"/>
      <c r="L127" s="264"/>
      <c r="M127" s="265" t="s">
        <v>1</v>
      </c>
      <c r="N127" s="266" t="s">
        <v>44</v>
      </c>
      <c r="O127" s="91"/>
      <c r="P127" s="229">
        <f>O127*H127</f>
        <v>0</v>
      </c>
      <c r="Q127" s="229">
        <v>0.22</v>
      </c>
      <c r="R127" s="229">
        <f>Q127*H127</f>
        <v>9.1080000000000005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204</v>
      </c>
      <c r="AT127" s="231" t="s">
        <v>211</v>
      </c>
      <c r="AU127" s="231" t="s">
        <v>90</v>
      </c>
      <c r="AY127" s="17" t="s">
        <v>160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87</v>
      </c>
      <c r="BK127" s="232">
        <f>ROUND(I127*H127,2)</f>
        <v>0</v>
      </c>
      <c r="BL127" s="17" t="s">
        <v>166</v>
      </c>
      <c r="BM127" s="231" t="s">
        <v>1437</v>
      </c>
    </row>
    <row r="128" s="13" customFormat="1">
      <c r="A128" s="13"/>
      <c r="B128" s="233"/>
      <c r="C128" s="234"/>
      <c r="D128" s="235" t="s">
        <v>168</v>
      </c>
      <c r="E128" s="236" t="s">
        <v>1</v>
      </c>
      <c r="F128" s="237" t="s">
        <v>1438</v>
      </c>
      <c r="G128" s="234"/>
      <c r="H128" s="238">
        <v>41.399999999999999</v>
      </c>
      <c r="I128" s="239"/>
      <c r="J128" s="234"/>
      <c r="K128" s="234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168</v>
      </c>
      <c r="AU128" s="244" t="s">
        <v>90</v>
      </c>
      <c r="AV128" s="13" t="s">
        <v>90</v>
      </c>
      <c r="AW128" s="13" t="s">
        <v>34</v>
      </c>
      <c r="AX128" s="13" t="s">
        <v>79</v>
      </c>
      <c r="AY128" s="244" t="s">
        <v>160</v>
      </c>
    </row>
    <row r="129" s="14" customFormat="1">
      <c r="A129" s="14"/>
      <c r="B129" s="245"/>
      <c r="C129" s="246"/>
      <c r="D129" s="235" t="s">
        <v>168</v>
      </c>
      <c r="E129" s="247" t="s">
        <v>1</v>
      </c>
      <c r="F129" s="248" t="s">
        <v>175</v>
      </c>
      <c r="G129" s="246"/>
      <c r="H129" s="249">
        <v>41.399999999999999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5" t="s">
        <v>168</v>
      </c>
      <c r="AU129" s="255" t="s">
        <v>90</v>
      </c>
      <c r="AV129" s="14" t="s">
        <v>166</v>
      </c>
      <c r="AW129" s="14" t="s">
        <v>34</v>
      </c>
      <c r="AX129" s="14" t="s">
        <v>87</v>
      </c>
      <c r="AY129" s="255" t="s">
        <v>160</v>
      </c>
    </row>
    <row r="130" s="2" customFormat="1" ht="37.8" customHeight="1">
      <c r="A130" s="38"/>
      <c r="B130" s="39"/>
      <c r="C130" s="219" t="s">
        <v>199</v>
      </c>
      <c r="D130" s="219" t="s">
        <v>162</v>
      </c>
      <c r="E130" s="220" t="s">
        <v>1439</v>
      </c>
      <c r="F130" s="221" t="s">
        <v>1440</v>
      </c>
      <c r="G130" s="222" t="s">
        <v>364</v>
      </c>
      <c r="H130" s="223">
        <v>23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44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166</v>
      </c>
      <c r="AT130" s="231" t="s">
        <v>162</v>
      </c>
      <c r="AU130" s="231" t="s">
        <v>90</v>
      </c>
      <c r="AY130" s="17" t="s">
        <v>160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87</v>
      </c>
      <c r="BK130" s="232">
        <f>ROUND(I130*H130,2)</f>
        <v>0</v>
      </c>
      <c r="BL130" s="17" t="s">
        <v>166</v>
      </c>
      <c r="BM130" s="231" t="s">
        <v>1441</v>
      </c>
    </row>
    <row r="131" s="2" customFormat="1" ht="24.15" customHeight="1">
      <c r="A131" s="38"/>
      <c r="B131" s="39"/>
      <c r="C131" s="256" t="s">
        <v>204</v>
      </c>
      <c r="D131" s="256" t="s">
        <v>211</v>
      </c>
      <c r="E131" s="257" t="s">
        <v>1442</v>
      </c>
      <c r="F131" s="258" t="s">
        <v>1443</v>
      </c>
      <c r="G131" s="259" t="s">
        <v>364</v>
      </c>
      <c r="H131" s="260">
        <v>1</v>
      </c>
      <c r="I131" s="261"/>
      <c r="J131" s="262">
        <f>ROUND(I131*H131,2)</f>
        <v>0</v>
      </c>
      <c r="K131" s="263"/>
      <c r="L131" s="264"/>
      <c r="M131" s="265" t="s">
        <v>1</v>
      </c>
      <c r="N131" s="266" t="s">
        <v>44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204</v>
      </c>
      <c r="AT131" s="231" t="s">
        <v>211</v>
      </c>
      <c r="AU131" s="231" t="s">
        <v>90</v>
      </c>
      <c r="AY131" s="17" t="s">
        <v>160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87</v>
      </c>
      <c r="BK131" s="232">
        <f>ROUND(I131*H131,2)</f>
        <v>0</v>
      </c>
      <c r="BL131" s="17" t="s">
        <v>166</v>
      </c>
      <c r="BM131" s="231" t="s">
        <v>1444</v>
      </c>
    </row>
    <row r="132" s="2" customFormat="1" ht="16.5" customHeight="1">
      <c r="A132" s="38"/>
      <c r="B132" s="39"/>
      <c r="C132" s="256" t="s">
        <v>210</v>
      </c>
      <c r="D132" s="256" t="s">
        <v>211</v>
      </c>
      <c r="E132" s="257" t="s">
        <v>1445</v>
      </c>
      <c r="F132" s="258" t="s">
        <v>1446</v>
      </c>
      <c r="G132" s="259" t="s">
        <v>364</v>
      </c>
      <c r="H132" s="260">
        <v>7</v>
      </c>
      <c r="I132" s="261"/>
      <c r="J132" s="262">
        <f>ROUND(I132*H132,2)</f>
        <v>0</v>
      </c>
      <c r="K132" s="263"/>
      <c r="L132" s="264"/>
      <c r="M132" s="265" t="s">
        <v>1</v>
      </c>
      <c r="N132" s="266" t="s">
        <v>44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204</v>
      </c>
      <c r="AT132" s="231" t="s">
        <v>211</v>
      </c>
      <c r="AU132" s="231" t="s">
        <v>90</v>
      </c>
      <c r="AY132" s="17" t="s">
        <v>160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87</v>
      </c>
      <c r="BK132" s="232">
        <f>ROUND(I132*H132,2)</f>
        <v>0</v>
      </c>
      <c r="BL132" s="17" t="s">
        <v>166</v>
      </c>
      <c r="BM132" s="231" t="s">
        <v>1447</v>
      </c>
    </row>
    <row r="133" s="2" customFormat="1" ht="16.5" customHeight="1">
      <c r="A133" s="38"/>
      <c r="B133" s="39"/>
      <c r="C133" s="256" t="s">
        <v>217</v>
      </c>
      <c r="D133" s="256" t="s">
        <v>211</v>
      </c>
      <c r="E133" s="257" t="s">
        <v>1448</v>
      </c>
      <c r="F133" s="258" t="s">
        <v>1449</v>
      </c>
      <c r="G133" s="259" t="s">
        <v>364</v>
      </c>
      <c r="H133" s="260">
        <v>3</v>
      </c>
      <c r="I133" s="261"/>
      <c r="J133" s="262">
        <f>ROUND(I133*H133,2)</f>
        <v>0</v>
      </c>
      <c r="K133" s="263"/>
      <c r="L133" s="264"/>
      <c r="M133" s="265" t="s">
        <v>1</v>
      </c>
      <c r="N133" s="266" t="s">
        <v>44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204</v>
      </c>
      <c r="AT133" s="231" t="s">
        <v>211</v>
      </c>
      <c r="AU133" s="231" t="s">
        <v>90</v>
      </c>
      <c r="AY133" s="17" t="s">
        <v>160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87</v>
      </c>
      <c r="BK133" s="232">
        <f>ROUND(I133*H133,2)</f>
        <v>0</v>
      </c>
      <c r="BL133" s="17" t="s">
        <v>166</v>
      </c>
      <c r="BM133" s="231" t="s">
        <v>1450</v>
      </c>
    </row>
    <row r="134" s="2" customFormat="1" ht="16.5" customHeight="1">
      <c r="A134" s="38"/>
      <c r="B134" s="39"/>
      <c r="C134" s="256" t="s">
        <v>223</v>
      </c>
      <c r="D134" s="256" t="s">
        <v>211</v>
      </c>
      <c r="E134" s="257" t="s">
        <v>1451</v>
      </c>
      <c r="F134" s="258" t="s">
        <v>1452</v>
      </c>
      <c r="G134" s="259" t="s">
        <v>364</v>
      </c>
      <c r="H134" s="260">
        <v>1</v>
      </c>
      <c r="I134" s="261"/>
      <c r="J134" s="262">
        <f>ROUND(I134*H134,2)</f>
        <v>0</v>
      </c>
      <c r="K134" s="263"/>
      <c r="L134" s="264"/>
      <c r="M134" s="265" t="s">
        <v>1</v>
      </c>
      <c r="N134" s="266" t="s">
        <v>44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204</v>
      </c>
      <c r="AT134" s="231" t="s">
        <v>211</v>
      </c>
      <c r="AU134" s="231" t="s">
        <v>90</v>
      </c>
      <c r="AY134" s="17" t="s">
        <v>160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87</v>
      </c>
      <c r="BK134" s="232">
        <f>ROUND(I134*H134,2)</f>
        <v>0</v>
      </c>
      <c r="BL134" s="17" t="s">
        <v>166</v>
      </c>
      <c r="BM134" s="231" t="s">
        <v>1453</v>
      </c>
    </row>
    <row r="135" s="2" customFormat="1" ht="16.5" customHeight="1">
      <c r="A135" s="38"/>
      <c r="B135" s="39"/>
      <c r="C135" s="256" t="s">
        <v>227</v>
      </c>
      <c r="D135" s="256" t="s">
        <v>211</v>
      </c>
      <c r="E135" s="257" t="s">
        <v>1454</v>
      </c>
      <c r="F135" s="258" t="s">
        <v>1455</v>
      </c>
      <c r="G135" s="259" t="s">
        <v>364</v>
      </c>
      <c r="H135" s="260">
        <v>1</v>
      </c>
      <c r="I135" s="261"/>
      <c r="J135" s="262">
        <f>ROUND(I135*H135,2)</f>
        <v>0</v>
      </c>
      <c r="K135" s="263"/>
      <c r="L135" s="264"/>
      <c r="M135" s="265" t="s">
        <v>1</v>
      </c>
      <c r="N135" s="266" t="s">
        <v>44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204</v>
      </c>
      <c r="AT135" s="231" t="s">
        <v>211</v>
      </c>
      <c r="AU135" s="231" t="s">
        <v>90</v>
      </c>
      <c r="AY135" s="17" t="s">
        <v>160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87</v>
      </c>
      <c r="BK135" s="232">
        <f>ROUND(I135*H135,2)</f>
        <v>0</v>
      </c>
      <c r="BL135" s="17" t="s">
        <v>166</v>
      </c>
      <c r="BM135" s="231" t="s">
        <v>1456</v>
      </c>
    </row>
    <row r="136" s="2" customFormat="1" ht="16.5" customHeight="1">
      <c r="A136" s="38"/>
      <c r="B136" s="39"/>
      <c r="C136" s="256" t="s">
        <v>233</v>
      </c>
      <c r="D136" s="256" t="s">
        <v>211</v>
      </c>
      <c r="E136" s="257" t="s">
        <v>1457</v>
      </c>
      <c r="F136" s="258" t="s">
        <v>1458</v>
      </c>
      <c r="G136" s="259" t="s">
        <v>364</v>
      </c>
      <c r="H136" s="260">
        <v>1</v>
      </c>
      <c r="I136" s="261"/>
      <c r="J136" s="262">
        <f>ROUND(I136*H136,2)</f>
        <v>0</v>
      </c>
      <c r="K136" s="263"/>
      <c r="L136" s="264"/>
      <c r="M136" s="265" t="s">
        <v>1</v>
      </c>
      <c r="N136" s="266" t="s">
        <v>44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204</v>
      </c>
      <c r="AT136" s="231" t="s">
        <v>211</v>
      </c>
      <c r="AU136" s="231" t="s">
        <v>90</v>
      </c>
      <c r="AY136" s="17" t="s">
        <v>160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87</v>
      </c>
      <c r="BK136" s="232">
        <f>ROUND(I136*H136,2)</f>
        <v>0</v>
      </c>
      <c r="BL136" s="17" t="s">
        <v>166</v>
      </c>
      <c r="BM136" s="231" t="s">
        <v>1459</v>
      </c>
    </row>
    <row r="137" s="2" customFormat="1" ht="16.5" customHeight="1">
      <c r="A137" s="38"/>
      <c r="B137" s="39"/>
      <c r="C137" s="256" t="s">
        <v>239</v>
      </c>
      <c r="D137" s="256" t="s">
        <v>211</v>
      </c>
      <c r="E137" s="257" t="s">
        <v>1460</v>
      </c>
      <c r="F137" s="258" t="s">
        <v>1461</v>
      </c>
      <c r="G137" s="259" t="s">
        <v>364</v>
      </c>
      <c r="H137" s="260">
        <v>1</v>
      </c>
      <c r="I137" s="261"/>
      <c r="J137" s="262">
        <f>ROUND(I137*H137,2)</f>
        <v>0</v>
      </c>
      <c r="K137" s="263"/>
      <c r="L137" s="264"/>
      <c r="M137" s="265" t="s">
        <v>1</v>
      </c>
      <c r="N137" s="266" t="s">
        <v>44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204</v>
      </c>
      <c r="AT137" s="231" t="s">
        <v>211</v>
      </c>
      <c r="AU137" s="231" t="s">
        <v>90</v>
      </c>
      <c r="AY137" s="17" t="s">
        <v>160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87</v>
      </c>
      <c r="BK137" s="232">
        <f>ROUND(I137*H137,2)</f>
        <v>0</v>
      </c>
      <c r="BL137" s="17" t="s">
        <v>166</v>
      </c>
      <c r="BM137" s="231" t="s">
        <v>1462</v>
      </c>
    </row>
    <row r="138" s="2" customFormat="1" ht="16.5" customHeight="1">
      <c r="A138" s="38"/>
      <c r="B138" s="39"/>
      <c r="C138" s="256" t="s">
        <v>8</v>
      </c>
      <c r="D138" s="256" t="s">
        <v>211</v>
      </c>
      <c r="E138" s="257" t="s">
        <v>1463</v>
      </c>
      <c r="F138" s="258" t="s">
        <v>1464</v>
      </c>
      <c r="G138" s="259" t="s">
        <v>364</v>
      </c>
      <c r="H138" s="260">
        <v>1</v>
      </c>
      <c r="I138" s="261"/>
      <c r="J138" s="262">
        <f>ROUND(I138*H138,2)</f>
        <v>0</v>
      </c>
      <c r="K138" s="263"/>
      <c r="L138" s="264"/>
      <c r="M138" s="265" t="s">
        <v>1</v>
      </c>
      <c r="N138" s="266" t="s">
        <v>44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204</v>
      </c>
      <c r="AT138" s="231" t="s">
        <v>211</v>
      </c>
      <c r="AU138" s="231" t="s">
        <v>90</v>
      </c>
      <c r="AY138" s="17" t="s">
        <v>160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87</v>
      </c>
      <c r="BK138" s="232">
        <f>ROUND(I138*H138,2)</f>
        <v>0</v>
      </c>
      <c r="BL138" s="17" t="s">
        <v>166</v>
      </c>
      <c r="BM138" s="231" t="s">
        <v>1465</v>
      </c>
    </row>
    <row r="139" s="2" customFormat="1" ht="16.5" customHeight="1">
      <c r="A139" s="38"/>
      <c r="B139" s="39"/>
      <c r="C139" s="256" t="s">
        <v>247</v>
      </c>
      <c r="D139" s="256" t="s">
        <v>211</v>
      </c>
      <c r="E139" s="257" t="s">
        <v>1466</v>
      </c>
      <c r="F139" s="258" t="s">
        <v>1467</v>
      </c>
      <c r="G139" s="259" t="s">
        <v>364</v>
      </c>
      <c r="H139" s="260">
        <v>2</v>
      </c>
      <c r="I139" s="261"/>
      <c r="J139" s="262">
        <f>ROUND(I139*H139,2)</f>
        <v>0</v>
      </c>
      <c r="K139" s="263"/>
      <c r="L139" s="264"/>
      <c r="M139" s="265" t="s">
        <v>1</v>
      </c>
      <c r="N139" s="266" t="s">
        <v>44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204</v>
      </c>
      <c r="AT139" s="231" t="s">
        <v>211</v>
      </c>
      <c r="AU139" s="231" t="s">
        <v>90</v>
      </c>
      <c r="AY139" s="17" t="s">
        <v>160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87</v>
      </c>
      <c r="BK139" s="232">
        <f>ROUND(I139*H139,2)</f>
        <v>0</v>
      </c>
      <c r="BL139" s="17" t="s">
        <v>166</v>
      </c>
      <c r="BM139" s="231" t="s">
        <v>1468</v>
      </c>
    </row>
    <row r="140" s="2" customFormat="1" ht="16.5" customHeight="1">
      <c r="A140" s="38"/>
      <c r="B140" s="39"/>
      <c r="C140" s="256" t="s">
        <v>254</v>
      </c>
      <c r="D140" s="256" t="s">
        <v>211</v>
      </c>
      <c r="E140" s="257" t="s">
        <v>1469</v>
      </c>
      <c r="F140" s="258" t="s">
        <v>1470</v>
      </c>
      <c r="G140" s="259" t="s">
        <v>364</v>
      </c>
      <c r="H140" s="260">
        <v>3</v>
      </c>
      <c r="I140" s="261"/>
      <c r="J140" s="262">
        <f>ROUND(I140*H140,2)</f>
        <v>0</v>
      </c>
      <c r="K140" s="263"/>
      <c r="L140" s="264"/>
      <c r="M140" s="265" t="s">
        <v>1</v>
      </c>
      <c r="N140" s="266" t="s">
        <v>44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204</v>
      </c>
      <c r="AT140" s="231" t="s">
        <v>211</v>
      </c>
      <c r="AU140" s="231" t="s">
        <v>90</v>
      </c>
      <c r="AY140" s="17" t="s">
        <v>160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87</v>
      </c>
      <c r="BK140" s="232">
        <f>ROUND(I140*H140,2)</f>
        <v>0</v>
      </c>
      <c r="BL140" s="17" t="s">
        <v>166</v>
      </c>
      <c r="BM140" s="231" t="s">
        <v>1471</v>
      </c>
    </row>
    <row r="141" s="2" customFormat="1" ht="16.5" customHeight="1">
      <c r="A141" s="38"/>
      <c r="B141" s="39"/>
      <c r="C141" s="256" t="s">
        <v>259</v>
      </c>
      <c r="D141" s="256" t="s">
        <v>211</v>
      </c>
      <c r="E141" s="257" t="s">
        <v>1472</v>
      </c>
      <c r="F141" s="258" t="s">
        <v>1473</v>
      </c>
      <c r="G141" s="259" t="s">
        <v>364</v>
      </c>
      <c r="H141" s="260">
        <v>2</v>
      </c>
      <c r="I141" s="261"/>
      <c r="J141" s="262">
        <f>ROUND(I141*H141,2)</f>
        <v>0</v>
      </c>
      <c r="K141" s="263"/>
      <c r="L141" s="264"/>
      <c r="M141" s="265" t="s">
        <v>1</v>
      </c>
      <c r="N141" s="266" t="s">
        <v>44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204</v>
      </c>
      <c r="AT141" s="231" t="s">
        <v>211</v>
      </c>
      <c r="AU141" s="231" t="s">
        <v>90</v>
      </c>
      <c r="AY141" s="17" t="s">
        <v>160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87</v>
      </c>
      <c r="BK141" s="232">
        <f>ROUND(I141*H141,2)</f>
        <v>0</v>
      </c>
      <c r="BL141" s="17" t="s">
        <v>166</v>
      </c>
      <c r="BM141" s="231" t="s">
        <v>1474</v>
      </c>
    </row>
    <row r="142" s="2" customFormat="1" ht="24.15" customHeight="1">
      <c r="A142" s="38"/>
      <c r="B142" s="39"/>
      <c r="C142" s="219" t="s">
        <v>271</v>
      </c>
      <c r="D142" s="219" t="s">
        <v>162</v>
      </c>
      <c r="E142" s="220" t="s">
        <v>1475</v>
      </c>
      <c r="F142" s="221" t="s">
        <v>1476</v>
      </c>
      <c r="G142" s="222" t="s">
        <v>364</v>
      </c>
      <c r="H142" s="223">
        <v>141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44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166</v>
      </c>
      <c r="AT142" s="231" t="s">
        <v>162</v>
      </c>
      <c r="AU142" s="231" t="s">
        <v>90</v>
      </c>
      <c r="AY142" s="17" t="s">
        <v>160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87</v>
      </c>
      <c r="BK142" s="232">
        <f>ROUND(I142*H142,2)</f>
        <v>0</v>
      </c>
      <c r="BL142" s="17" t="s">
        <v>166</v>
      </c>
      <c r="BM142" s="231" t="s">
        <v>1477</v>
      </c>
    </row>
    <row r="143" s="2" customFormat="1" ht="16.5" customHeight="1">
      <c r="A143" s="38"/>
      <c r="B143" s="39"/>
      <c r="C143" s="256" t="s">
        <v>276</v>
      </c>
      <c r="D143" s="256" t="s">
        <v>211</v>
      </c>
      <c r="E143" s="257" t="s">
        <v>1478</v>
      </c>
      <c r="F143" s="258" t="s">
        <v>1479</v>
      </c>
      <c r="G143" s="259" t="s">
        <v>364</v>
      </c>
      <c r="H143" s="260">
        <v>141</v>
      </c>
      <c r="I143" s="261"/>
      <c r="J143" s="262">
        <f>ROUND(I143*H143,2)</f>
        <v>0</v>
      </c>
      <c r="K143" s="263"/>
      <c r="L143" s="264"/>
      <c r="M143" s="265" t="s">
        <v>1</v>
      </c>
      <c r="N143" s="266" t="s">
        <v>44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204</v>
      </c>
      <c r="AT143" s="231" t="s">
        <v>211</v>
      </c>
      <c r="AU143" s="231" t="s">
        <v>90</v>
      </c>
      <c r="AY143" s="17" t="s">
        <v>160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87</v>
      </c>
      <c r="BK143" s="232">
        <f>ROUND(I143*H143,2)</f>
        <v>0</v>
      </c>
      <c r="BL143" s="17" t="s">
        <v>166</v>
      </c>
      <c r="BM143" s="231" t="s">
        <v>1480</v>
      </c>
    </row>
    <row r="144" s="2" customFormat="1" ht="37.8" customHeight="1">
      <c r="A144" s="38"/>
      <c r="B144" s="39"/>
      <c r="C144" s="219" t="s">
        <v>7</v>
      </c>
      <c r="D144" s="219" t="s">
        <v>162</v>
      </c>
      <c r="E144" s="220" t="s">
        <v>1481</v>
      </c>
      <c r="F144" s="221" t="s">
        <v>1482</v>
      </c>
      <c r="G144" s="222" t="s">
        <v>364</v>
      </c>
      <c r="H144" s="223">
        <v>37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44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166</v>
      </c>
      <c r="AT144" s="231" t="s">
        <v>162</v>
      </c>
      <c r="AU144" s="231" t="s">
        <v>90</v>
      </c>
      <c r="AY144" s="17" t="s">
        <v>160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87</v>
      </c>
      <c r="BK144" s="232">
        <f>ROUND(I144*H144,2)</f>
        <v>0</v>
      </c>
      <c r="BL144" s="17" t="s">
        <v>166</v>
      </c>
      <c r="BM144" s="231" t="s">
        <v>1483</v>
      </c>
    </row>
    <row r="145" s="2" customFormat="1" ht="24.15" customHeight="1">
      <c r="A145" s="38"/>
      <c r="B145" s="39"/>
      <c r="C145" s="256" t="s">
        <v>291</v>
      </c>
      <c r="D145" s="256" t="s">
        <v>211</v>
      </c>
      <c r="E145" s="257" t="s">
        <v>1484</v>
      </c>
      <c r="F145" s="258" t="s">
        <v>1485</v>
      </c>
      <c r="G145" s="259" t="s">
        <v>364</v>
      </c>
      <c r="H145" s="260">
        <v>37</v>
      </c>
      <c r="I145" s="261"/>
      <c r="J145" s="262">
        <f>ROUND(I145*H145,2)</f>
        <v>0</v>
      </c>
      <c r="K145" s="263"/>
      <c r="L145" s="264"/>
      <c r="M145" s="265" t="s">
        <v>1</v>
      </c>
      <c r="N145" s="266" t="s">
        <v>44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204</v>
      </c>
      <c r="AT145" s="231" t="s">
        <v>211</v>
      </c>
      <c r="AU145" s="231" t="s">
        <v>90</v>
      </c>
      <c r="AY145" s="17" t="s">
        <v>160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87</v>
      </c>
      <c r="BK145" s="232">
        <f>ROUND(I145*H145,2)</f>
        <v>0</v>
      </c>
      <c r="BL145" s="17" t="s">
        <v>166</v>
      </c>
      <c r="BM145" s="231" t="s">
        <v>1486</v>
      </c>
    </row>
    <row r="146" s="2" customFormat="1" ht="37.8" customHeight="1">
      <c r="A146" s="38"/>
      <c r="B146" s="39"/>
      <c r="C146" s="219" t="s">
        <v>296</v>
      </c>
      <c r="D146" s="219" t="s">
        <v>162</v>
      </c>
      <c r="E146" s="220" t="s">
        <v>1487</v>
      </c>
      <c r="F146" s="221" t="s">
        <v>1488</v>
      </c>
      <c r="G146" s="222" t="s">
        <v>220</v>
      </c>
      <c r="H146" s="223">
        <v>209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44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166</v>
      </c>
      <c r="AT146" s="231" t="s">
        <v>162</v>
      </c>
      <c r="AU146" s="231" t="s">
        <v>90</v>
      </c>
      <c r="AY146" s="17" t="s">
        <v>160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87</v>
      </c>
      <c r="BK146" s="232">
        <f>ROUND(I146*H146,2)</f>
        <v>0</v>
      </c>
      <c r="BL146" s="17" t="s">
        <v>166</v>
      </c>
      <c r="BM146" s="231" t="s">
        <v>1489</v>
      </c>
    </row>
    <row r="147" s="2" customFormat="1" ht="16.5" customHeight="1">
      <c r="A147" s="38"/>
      <c r="B147" s="39"/>
      <c r="C147" s="219" t="s">
        <v>302</v>
      </c>
      <c r="D147" s="219" t="s">
        <v>162</v>
      </c>
      <c r="E147" s="220" t="s">
        <v>1490</v>
      </c>
      <c r="F147" s="221" t="s">
        <v>1491</v>
      </c>
      <c r="G147" s="222" t="s">
        <v>220</v>
      </c>
      <c r="H147" s="223">
        <v>73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44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166</v>
      </c>
      <c r="AT147" s="231" t="s">
        <v>162</v>
      </c>
      <c r="AU147" s="231" t="s">
        <v>90</v>
      </c>
      <c r="AY147" s="17" t="s">
        <v>160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87</v>
      </c>
      <c r="BK147" s="232">
        <f>ROUND(I147*H147,2)</f>
        <v>0</v>
      </c>
      <c r="BL147" s="17" t="s">
        <v>166</v>
      </c>
      <c r="BM147" s="231" t="s">
        <v>1492</v>
      </c>
    </row>
    <row r="148" s="12" customFormat="1" ht="22.8" customHeight="1">
      <c r="A148" s="12"/>
      <c r="B148" s="203"/>
      <c r="C148" s="204"/>
      <c r="D148" s="205" t="s">
        <v>78</v>
      </c>
      <c r="E148" s="217" t="s">
        <v>672</v>
      </c>
      <c r="F148" s="217" t="s">
        <v>673</v>
      </c>
      <c r="G148" s="204"/>
      <c r="H148" s="204"/>
      <c r="I148" s="207"/>
      <c r="J148" s="218">
        <f>BK148</f>
        <v>0</v>
      </c>
      <c r="K148" s="204"/>
      <c r="L148" s="209"/>
      <c r="M148" s="210"/>
      <c r="N148" s="211"/>
      <c r="O148" s="211"/>
      <c r="P148" s="212">
        <f>P149</f>
        <v>0</v>
      </c>
      <c r="Q148" s="211"/>
      <c r="R148" s="212">
        <f>R149</f>
        <v>0</v>
      </c>
      <c r="S148" s="211"/>
      <c r="T148" s="213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4" t="s">
        <v>87</v>
      </c>
      <c r="AT148" s="215" t="s">
        <v>78</v>
      </c>
      <c r="AU148" s="215" t="s">
        <v>87</v>
      </c>
      <c r="AY148" s="214" t="s">
        <v>160</v>
      </c>
      <c r="BK148" s="216">
        <f>BK149</f>
        <v>0</v>
      </c>
    </row>
    <row r="149" s="2" customFormat="1" ht="37.8" customHeight="1">
      <c r="A149" s="38"/>
      <c r="B149" s="39"/>
      <c r="C149" s="219" t="s">
        <v>307</v>
      </c>
      <c r="D149" s="219" t="s">
        <v>162</v>
      </c>
      <c r="E149" s="220" t="s">
        <v>1493</v>
      </c>
      <c r="F149" s="221" t="s">
        <v>1494</v>
      </c>
      <c r="G149" s="222" t="s">
        <v>214</v>
      </c>
      <c r="H149" s="223">
        <v>9.1080000000000005</v>
      </c>
      <c r="I149" s="224"/>
      <c r="J149" s="225">
        <f>ROUND(I149*H149,2)</f>
        <v>0</v>
      </c>
      <c r="K149" s="226"/>
      <c r="L149" s="44"/>
      <c r="M149" s="267" t="s">
        <v>1</v>
      </c>
      <c r="N149" s="268" t="s">
        <v>44</v>
      </c>
      <c r="O149" s="269"/>
      <c r="P149" s="270">
        <f>O149*H149</f>
        <v>0</v>
      </c>
      <c r="Q149" s="270">
        <v>0</v>
      </c>
      <c r="R149" s="270">
        <f>Q149*H149</f>
        <v>0</v>
      </c>
      <c r="S149" s="270">
        <v>0</v>
      </c>
      <c r="T149" s="271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166</v>
      </c>
      <c r="AT149" s="231" t="s">
        <v>162</v>
      </c>
      <c r="AU149" s="231" t="s">
        <v>90</v>
      </c>
      <c r="AY149" s="17" t="s">
        <v>160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87</v>
      </c>
      <c r="BK149" s="232">
        <f>ROUND(I149*H149,2)</f>
        <v>0</v>
      </c>
      <c r="BL149" s="17" t="s">
        <v>166</v>
      </c>
      <c r="BM149" s="231" t="s">
        <v>1495</v>
      </c>
    </row>
    <row r="150" s="2" customFormat="1" ht="6.96" customHeight="1">
      <c r="A150" s="38"/>
      <c r="B150" s="66"/>
      <c r="C150" s="67"/>
      <c r="D150" s="67"/>
      <c r="E150" s="67"/>
      <c r="F150" s="67"/>
      <c r="G150" s="67"/>
      <c r="H150" s="67"/>
      <c r="I150" s="67"/>
      <c r="J150" s="67"/>
      <c r="K150" s="67"/>
      <c r="L150" s="44"/>
      <c r="M150" s="38"/>
      <c r="O150" s="38"/>
      <c r="P150" s="38"/>
      <c r="Q150" s="38"/>
      <c r="R150" s="38"/>
      <c r="S150" s="38"/>
      <c r="T150" s="3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</row>
  </sheetData>
  <sheetProtection sheet="1" autoFilter="0" formatColumns="0" formatRows="0" objects="1" scenarios="1" spinCount="100000" saltValue="szpd/DpBpTz3gK7lsLqEcYpOkMv1gdvykgnPTxFzlE7MryqV+ROSBMwaMAiiXSkli7+A0A9DUjCORgIddnniXA==" hashValue="bWPjeQszWOQRg94sH1rUDtWLtAt0gs/CUB9wRKxynFJNyG76wBhxdynk9TTwSQOS74ihR1oIFfbkAXeuUtl8rg==" algorithmName="SHA-512" password="CC35"/>
  <autoFilter ref="C118:K149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ACERNBLS\LSada</dc:creator>
  <cp:lastModifiedBy>ACERNBLS\LSada</cp:lastModifiedBy>
  <dcterms:created xsi:type="dcterms:W3CDTF">2022-12-28T15:08:21Z</dcterms:created>
  <dcterms:modified xsi:type="dcterms:W3CDTF">2022-12-28T15:08:36Z</dcterms:modified>
</cp:coreProperties>
</file>